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E:\我的坚果云\财务会计\财务报表分析\财务分析报告模板\财务分析报告模板\"/>
    </mc:Choice>
  </mc:AlternateContent>
  <bookViews>
    <workbookView xWindow="0" yWindow="795" windowWidth="12000" windowHeight="6945" tabRatio="915"/>
  </bookViews>
  <sheets>
    <sheet name="资产负债表" sheetId="1" r:id="rId1"/>
    <sheet name="利润表" sheetId="4" r:id="rId2"/>
    <sheet name="现金流量表" sheetId="5" r:id="rId3"/>
    <sheet name="利润分配表分析" sheetId="12" r:id="rId4"/>
    <sheet name="资产负债表环比分析" sheetId="6" r:id="rId5"/>
    <sheet name="资产负债表结构分析" sheetId="7" r:id="rId6"/>
    <sheet name="利润表环比分析" sheetId="11" r:id="rId7"/>
    <sheet name="利润表结构分析" sheetId="10" r:id="rId8"/>
    <sheet name="现金流量表环比分析" sheetId="9" r:id="rId9"/>
    <sheet name="现金流量表结构分析" sheetId="8" r:id="rId10"/>
    <sheet name="财务比率分析" sheetId="13" r:id="rId11"/>
    <sheet name="杜邦分析体系" sheetId="14" r:id="rId12"/>
    <sheet name="财务预警分析_阿尔曼模型" sheetId="15" r:id="rId13"/>
  </sheets>
  <calcPr calcId="152511" iterate="1"/>
</workbook>
</file>

<file path=xl/calcChain.xml><?xml version="1.0" encoding="utf-8"?>
<calcChain xmlns="http://schemas.openxmlformats.org/spreadsheetml/2006/main">
  <c r="D15" i="13" l="1"/>
  <c r="D16" i="13"/>
  <c r="C37" i="13"/>
  <c r="D37" i="13"/>
  <c r="C38" i="13"/>
  <c r="D38" i="13"/>
  <c r="C42" i="13"/>
  <c r="D42" i="13"/>
  <c r="E12" i="14"/>
  <c r="H12" i="14" s="1"/>
  <c r="B16" i="14"/>
  <c r="C18" i="14"/>
  <c r="C19" i="14"/>
  <c r="C20" i="14"/>
  <c r="C21" i="14"/>
  <c r="C22" i="14"/>
  <c r="F22" i="14"/>
  <c r="C23" i="14"/>
  <c r="F23" i="14"/>
  <c r="C24" i="14"/>
  <c r="F25" i="14"/>
  <c r="F26" i="14"/>
  <c r="F28" i="14"/>
  <c r="F29" i="14"/>
  <c r="C9" i="4"/>
  <c r="C13" i="4" s="1"/>
  <c r="C20" i="4" s="1"/>
  <c r="C26" i="4" s="1"/>
  <c r="C28" i="4" s="1"/>
  <c r="D9" i="4"/>
  <c r="D13" i="4" s="1"/>
  <c r="E9" i="4"/>
  <c r="E13" i="4"/>
  <c r="E20" i="4" s="1"/>
  <c r="C3" i="11"/>
  <c r="C6" i="11"/>
  <c r="D6" i="11" s="1"/>
  <c r="D28" i="13" s="1"/>
  <c r="C7" i="11"/>
  <c r="D7" i="11"/>
  <c r="C8" i="11"/>
  <c r="D8" i="11" s="1"/>
  <c r="C10" i="11"/>
  <c r="D10" i="11" s="1"/>
  <c r="C11" i="11"/>
  <c r="D11" i="11" s="1"/>
  <c r="C12" i="11"/>
  <c r="D12" i="11" s="1"/>
  <c r="C14" i="11"/>
  <c r="D14" i="11" s="1"/>
  <c r="C15" i="11"/>
  <c r="D15" i="11"/>
  <c r="C16" i="11"/>
  <c r="D16" i="11" s="1"/>
  <c r="C17" i="11"/>
  <c r="D17" i="11" s="1"/>
  <c r="C18" i="11"/>
  <c r="D18" i="11" s="1"/>
  <c r="C19" i="11"/>
  <c r="D19" i="11"/>
  <c r="C21" i="11"/>
  <c r="D21" i="11" s="1"/>
  <c r="C22" i="11"/>
  <c r="D22" i="11" s="1"/>
  <c r="C23" i="11"/>
  <c r="D23" i="11"/>
  <c r="C24" i="11"/>
  <c r="D24" i="11" s="1"/>
  <c r="C25" i="11"/>
  <c r="D25" i="11" s="1"/>
  <c r="C27" i="11"/>
  <c r="D27" i="11" s="1"/>
  <c r="C31" i="11"/>
  <c r="D31" i="11" s="1"/>
  <c r="C32" i="11"/>
  <c r="D32" i="11" s="1"/>
  <c r="C33" i="11"/>
  <c r="D33" i="11"/>
  <c r="C34" i="11"/>
  <c r="D34" i="11" s="1"/>
  <c r="C35" i="11"/>
  <c r="D35" i="11"/>
  <c r="C36" i="11"/>
  <c r="D36" i="11" s="1"/>
  <c r="C37" i="11"/>
  <c r="D37" i="11" s="1"/>
  <c r="C38" i="11"/>
  <c r="D38" i="11" s="1"/>
  <c r="C39" i="11"/>
  <c r="D39" i="11" s="1"/>
  <c r="C40" i="11"/>
  <c r="D40" i="11" s="1"/>
  <c r="C41" i="11"/>
  <c r="D41" i="11"/>
  <c r="C42" i="11"/>
  <c r="D42" i="11" s="1"/>
  <c r="C43" i="11"/>
  <c r="D43" i="11"/>
  <c r="C3" i="10"/>
  <c r="C6" i="10"/>
  <c r="E6" i="10" s="1"/>
  <c r="D6" i="10"/>
  <c r="C7" i="10"/>
  <c r="D7" i="10"/>
  <c r="C8" i="10"/>
  <c r="D8" i="10"/>
  <c r="C9" i="10"/>
  <c r="C10" i="10"/>
  <c r="D10" i="10"/>
  <c r="C11" i="10"/>
  <c r="D11" i="10"/>
  <c r="C12" i="10"/>
  <c r="D12" i="10"/>
  <c r="E12" i="10" s="1"/>
  <c r="C14" i="10"/>
  <c r="D14" i="10"/>
  <c r="E14" i="10" s="1"/>
  <c r="C15" i="10"/>
  <c r="D15" i="10"/>
  <c r="C16" i="10"/>
  <c r="D16" i="10"/>
  <c r="C17" i="10"/>
  <c r="D17" i="10"/>
  <c r="C18" i="10"/>
  <c r="D18" i="10"/>
  <c r="C19" i="10"/>
  <c r="D19" i="10"/>
  <c r="C21" i="10"/>
  <c r="D21" i="10"/>
  <c r="C22" i="10"/>
  <c r="D22" i="10"/>
  <c r="C23" i="10"/>
  <c r="D23" i="10"/>
  <c r="C24" i="10"/>
  <c r="D24" i="10"/>
  <c r="C25" i="10"/>
  <c r="D25" i="10"/>
  <c r="C27" i="10"/>
  <c r="D27" i="10"/>
  <c r="D5" i="12"/>
  <c r="E5" i="12" s="1"/>
  <c r="D6" i="12"/>
  <c r="E6" i="12" s="1"/>
  <c r="D8" i="12"/>
  <c r="E8" i="12" s="1"/>
  <c r="D9" i="12"/>
  <c r="E9" i="12" s="1"/>
  <c r="D11" i="12"/>
  <c r="E11" i="12" s="1"/>
  <c r="D12" i="12"/>
  <c r="E12" i="12" s="1"/>
  <c r="D13" i="12"/>
  <c r="E13" i="12" s="1"/>
  <c r="D15" i="12"/>
  <c r="E15" i="12"/>
  <c r="C9" i="5"/>
  <c r="C15" i="5" s="1"/>
  <c r="D9" i="5"/>
  <c r="D16" i="8" s="1" a="1"/>
  <c r="C14" i="5"/>
  <c r="D14" i="5"/>
  <c r="C21" i="5"/>
  <c r="D21" i="5"/>
  <c r="C25" i="5"/>
  <c r="D25" i="5"/>
  <c r="F21" i="8" s="1" a="1"/>
  <c r="C31" i="5"/>
  <c r="D31" i="5"/>
  <c r="C35" i="5"/>
  <c r="D35" i="5"/>
  <c r="B2" i="9"/>
  <c r="C5" i="9"/>
  <c r="D5" i="9" s="1"/>
  <c r="C6" i="9"/>
  <c r="D6" i="9" s="1"/>
  <c r="C7" i="9"/>
  <c r="D7" i="9" s="1"/>
  <c r="C9" i="9"/>
  <c r="D9" i="9" s="1"/>
  <c r="C10" i="9"/>
  <c r="D10" i="9" s="1"/>
  <c r="C11" i="9"/>
  <c r="D11" i="9" s="1"/>
  <c r="C12" i="9"/>
  <c r="D12" i="9" s="1"/>
  <c r="C16" i="9"/>
  <c r="D16" i="9" s="1"/>
  <c r="C17" i="9"/>
  <c r="D17" i="9" s="1"/>
  <c r="C18" i="9"/>
  <c r="D18" i="9" s="1"/>
  <c r="C19" i="9"/>
  <c r="D19" i="9" s="1"/>
  <c r="C21" i="9"/>
  <c r="D21" i="9" s="1"/>
  <c r="C22" i="9"/>
  <c r="D22" i="9" s="1"/>
  <c r="C23" i="9"/>
  <c r="D23" i="9" s="1"/>
  <c r="C27" i="9"/>
  <c r="D27" i="9" s="1"/>
  <c r="C28" i="9"/>
  <c r="D28" i="9" s="1"/>
  <c r="C29" i="9"/>
  <c r="D29" i="9" s="1"/>
  <c r="C31" i="9"/>
  <c r="D31" i="9" s="1"/>
  <c r="C32" i="9"/>
  <c r="D32" i="9" s="1"/>
  <c r="C33" i="9"/>
  <c r="D33" i="9" s="1"/>
  <c r="C36" i="9"/>
  <c r="D36" i="9" s="1"/>
  <c r="D5" i="8" a="1"/>
  <c r="C19" i="1"/>
  <c r="D19" i="1"/>
  <c r="G21" i="1"/>
  <c r="H21" i="1"/>
  <c r="C23" i="1"/>
  <c r="J25" i="14" s="1"/>
  <c r="D23" i="1"/>
  <c r="J26" i="14" s="1"/>
  <c r="C27" i="1"/>
  <c r="C29" i="1" s="1"/>
  <c r="C33" i="1" s="1"/>
  <c r="D27" i="1"/>
  <c r="G28" i="1"/>
  <c r="H28" i="1"/>
  <c r="G28" i="6" s="1"/>
  <c r="H28" i="6" s="1"/>
  <c r="D29" i="1"/>
  <c r="D33" i="1" s="1"/>
  <c r="J29" i="14" s="1"/>
  <c r="G36" i="1"/>
  <c r="G41" i="1" s="1"/>
  <c r="H36" i="1"/>
  <c r="H41" i="1" s="1"/>
  <c r="C38" i="1"/>
  <c r="D38" i="1"/>
  <c r="J32" i="14" s="1"/>
  <c r="E3" i="6"/>
  <c r="C6" i="6"/>
  <c r="D6" i="6" s="1"/>
  <c r="G6" i="6"/>
  <c r="H6" i="6" s="1"/>
  <c r="C7" i="6"/>
  <c r="D7" i="6" s="1"/>
  <c r="G7" i="6"/>
  <c r="H7" i="6" s="1"/>
  <c r="C8" i="6"/>
  <c r="D8" i="6"/>
  <c r="G8" i="6"/>
  <c r="H8" i="6" s="1"/>
  <c r="C9" i="6"/>
  <c r="D9" i="6" s="1"/>
  <c r="G9" i="6"/>
  <c r="H9" i="6" s="1"/>
  <c r="C10" i="6"/>
  <c r="D10" i="6" s="1"/>
  <c r="G10" i="6"/>
  <c r="H10" i="6" s="1"/>
  <c r="C11" i="6"/>
  <c r="D11" i="6" s="1"/>
  <c r="G11" i="6"/>
  <c r="H11" i="6" s="1"/>
  <c r="C12" i="6"/>
  <c r="D12" i="6" s="1"/>
  <c r="G12" i="6"/>
  <c r="H12" i="6" s="1"/>
  <c r="C13" i="6"/>
  <c r="D13" i="6" s="1"/>
  <c r="G13" i="6"/>
  <c r="H13" i="6" s="1"/>
  <c r="C14" i="6"/>
  <c r="D14" i="6" s="1"/>
  <c r="G14" i="6"/>
  <c r="H14" i="6" s="1"/>
  <c r="C15" i="6"/>
  <c r="D15" i="6" s="1"/>
  <c r="G15" i="6"/>
  <c r="H15" i="6" s="1"/>
  <c r="C16" i="6"/>
  <c r="D16" i="6" s="1"/>
  <c r="G16" i="6"/>
  <c r="H16" i="6" s="1"/>
  <c r="C17" i="6"/>
  <c r="D17" i="6" s="1"/>
  <c r="G17" i="6"/>
  <c r="H17" i="6" s="1"/>
  <c r="C18" i="6"/>
  <c r="D18" i="6" s="1"/>
  <c r="G18" i="6"/>
  <c r="H18" i="6" s="1"/>
  <c r="G19" i="6"/>
  <c r="H19" i="6" s="1"/>
  <c r="C21" i="6"/>
  <c r="D21" i="6" s="1"/>
  <c r="C22" i="6"/>
  <c r="D22" i="6"/>
  <c r="G23" i="6"/>
  <c r="H23" i="6" s="1"/>
  <c r="G24" i="6"/>
  <c r="H24" i="6" s="1"/>
  <c r="C25" i="6"/>
  <c r="D25" i="6" s="1"/>
  <c r="G25" i="6"/>
  <c r="H25" i="6" s="1"/>
  <c r="C26" i="6"/>
  <c r="D26" i="6" s="1"/>
  <c r="G26" i="6"/>
  <c r="H26" i="6" s="1"/>
  <c r="G27" i="6"/>
  <c r="H27" i="6" s="1"/>
  <c r="C28" i="6"/>
  <c r="D28" i="6" s="1"/>
  <c r="C30" i="6"/>
  <c r="D30" i="6" s="1"/>
  <c r="G30" i="6"/>
  <c r="H30" i="6"/>
  <c r="C31" i="6"/>
  <c r="D31" i="6" s="1"/>
  <c r="C32" i="6"/>
  <c r="D32" i="6" s="1"/>
  <c r="G34" i="6"/>
  <c r="H34" i="6" s="1"/>
  <c r="C35" i="6"/>
  <c r="D35" i="6" s="1"/>
  <c r="G35" i="6"/>
  <c r="H35" i="6" s="1"/>
  <c r="C36" i="6"/>
  <c r="D36" i="6" s="1"/>
  <c r="C37" i="6"/>
  <c r="D37" i="6" s="1"/>
  <c r="G37" i="6"/>
  <c r="H37" i="6" s="1"/>
  <c r="G38" i="6"/>
  <c r="H38" i="6" s="1"/>
  <c r="G39" i="6"/>
  <c r="H39" i="6" s="1"/>
  <c r="G40" i="6"/>
  <c r="H40" i="6" s="1"/>
  <c r="C41" i="6"/>
  <c r="D41" i="6" s="1"/>
  <c r="E3" i="7"/>
  <c r="E25" i="10" l="1"/>
  <c r="E18" i="10"/>
  <c r="J24" i="14"/>
  <c r="D15" i="5"/>
  <c r="C14" i="9" s="1"/>
  <c r="D14" i="9" s="1"/>
  <c r="C13" i="9"/>
  <c r="D13" i="9" s="1"/>
  <c r="D7" i="8"/>
  <c r="C34" i="9"/>
  <c r="D34" i="9" s="1"/>
  <c r="C30" i="9"/>
  <c r="D30" i="9" s="1"/>
  <c r="C26" i="5"/>
  <c r="C20" i="9"/>
  <c r="D20" i="9" s="1"/>
  <c r="E21" i="10"/>
  <c r="E16" i="10"/>
  <c r="E10" i="10"/>
  <c r="D20" i="4"/>
  <c r="D26" i="4" s="1"/>
  <c r="D28" i="4" s="1"/>
  <c r="D13" i="10"/>
  <c r="D9" i="10"/>
  <c r="E9" i="10" s="1"/>
  <c r="E24" i="10"/>
  <c r="E17" i="10"/>
  <c r="E8" i="10"/>
  <c r="E22" i="10"/>
  <c r="G41" i="6"/>
  <c r="H41" i="6" s="1"/>
  <c r="H31" i="1"/>
  <c r="H42" i="1" s="1"/>
  <c r="H39" i="7" s="1"/>
  <c r="G31" i="1"/>
  <c r="G42" i="1" s="1"/>
  <c r="G6" i="7" s="1"/>
  <c r="G21" i="6"/>
  <c r="H21" i="6" s="1"/>
  <c r="C7" i="13"/>
  <c r="C38" i="6"/>
  <c r="D38" i="6" s="1"/>
  <c r="J31" i="14"/>
  <c r="J30" i="14" s="1"/>
  <c r="C33" i="6"/>
  <c r="D33" i="6" s="1"/>
  <c r="C29" i="6"/>
  <c r="D29" i="6" s="1"/>
  <c r="C27" i="6"/>
  <c r="D27" i="6" s="1"/>
  <c r="C42" i="1"/>
  <c r="C17" i="7" s="1"/>
  <c r="F24" i="14"/>
  <c r="F27" i="14"/>
  <c r="F21" i="14"/>
  <c r="G39" i="7"/>
  <c r="D17" i="8"/>
  <c r="D19" i="8"/>
  <c r="E16" i="14"/>
  <c r="G36" i="6"/>
  <c r="H36" i="6" s="1"/>
  <c r="D27" i="8" a="1"/>
  <c r="D5" i="8"/>
  <c r="C8" i="9"/>
  <c r="D8" i="9" s="1"/>
  <c r="H18" i="14"/>
  <c r="C23" i="6"/>
  <c r="D23" i="6" s="1"/>
  <c r="D18" i="13"/>
  <c r="J28" i="14"/>
  <c r="J27" i="14" s="1"/>
  <c r="D20" i="8"/>
  <c r="D36" i="5"/>
  <c r="E23" i="10"/>
  <c r="E11" i="10"/>
  <c r="C5" i="13"/>
  <c r="D17" i="13"/>
  <c r="C6" i="13"/>
  <c r="C36" i="5"/>
  <c r="C38" i="5" s="1"/>
  <c r="E31" i="8" a="1"/>
  <c r="D26" i="5"/>
  <c r="C24" i="9"/>
  <c r="D24" i="9" s="1"/>
  <c r="D16" i="8"/>
  <c r="C5" i="8" a="1"/>
  <c r="C16" i="8" a="1"/>
  <c r="C27" i="8" a="1"/>
  <c r="E9" i="8" a="1"/>
  <c r="E26" i="4"/>
  <c r="C20" i="10"/>
  <c r="D6" i="8"/>
  <c r="D8" i="8"/>
  <c r="F22" i="8"/>
  <c r="F24" i="8"/>
  <c r="F21" i="8"/>
  <c r="F23" i="8"/>
  <c r="D18" i="8"/>
  <c r="H19" i="14"/>
  <c r="F32" i="14" s="1"/>
  <c r="D5" i="13"/>
  <c r="D42" i="1"/>
  <c r="C19" i="6"/>
  <c r="D19" i="6" s="1"/>
  <c r="D6" i="13"/>
  <c r="F31" i="8" a="1"/>
  <c r="F9" i="8" a="1"/>
  <c r="E27" i="10"/>
  <c r="E15" i="10"/>
  <c r="C24" i="13"/>
  <c r="C13" i="10"/>
  <c r="E13" i="10" s="1"/>
  <c r="D8" i="15"/>
  <c r="C9" i="11"/>
  <c r="D9" i="11" s="1"/>
  <c r="E21" i="8" a="1"/>
  <c r="E19" i="10"/>
  <c r="E7" i="10"/>
  <c r="C13" i="11"/>
  <c r="D13" i="11" s="1"/>
  <c r="D24" i="13"/>
  <c r="C44" i="13"/>
  <c r="C40" i="13"/>
  <c r="D40" i="13" l="1"/>
  <c r="D7" i="13"/>
  <c r="D44" i="13"/>
  <c r="C20" i="11"/>
  <c r="D20" i="11" s="1"/>
  <c r="D12" i="13"/>
  <c r="D26" i="10"/>
  <c r="D20" i="10"/>
  <c r="E20" i="10" s="1"/>
  <c r="G9" i="7"/>
  <c r="C13" i="13"/>
  <c r="G34" i="7"/>
  <c r="C36" i="13"/>
  <c r="G24" i="7"/>
  <c r="G17" i="7"/>
  <c r="G31" i="6"/>
  <c r="H31" i="6" s="1"/>
  <c r="H18" i="7"/>
  <c r="H38" i="7"/>
  <c r="H25" i="7"/>
  <c r="H23" i="7"/>
  <c r="H34" i="7"/>
  <c r="H17" i="7"/>
  <c r="H31" i="7"/>
  <c r="D7" i="15"/>
  <c r="H11" i="7"/>
  <c r="H6" i="7"/>
  <c r="H19" i="7"/>
  <c r="H26" i="7"/>
  <c r="H35" i="7"/>
  <c r="H40" i="7"/>
  <c r="H16" i="7"/>
  <c r="H12" i="7"/>
  <c r="D13" i="13"/>
  <c r="H15" i="7"/>
  <c r="H10" i="7"/>
  <c r="H21" i="7"/>
  <c r="H27" i="7"/>
  <c r="H36" i="7"/>
  <c r="H41" i="7"/>
  <c r="H9" i="7"/>
  <c r="H8" i="7"/>
  <c r="H7" i="7"/>
  <c r="D10" i="13"/>
  <c r="D36" i="13"/>
  <c r="H14" i="7"/>
  <c r="H24" i="7"/>
  <c r="H28" i="7"/>
  <c r="H37" i="7"/>
  <c r="H42" i="7"/>
  <c r="H13" i="7"/>
  <c r="H30" i="7"/>
  <c r="G31" i="7"/>
  <c r="G40" i="7"/>
  <c r="G13" i="7"/>
  <c r="G30" i="7"/>
  <c r="G38" i="7"/>
  <c r="G27" i="7"/>
  <c r="G21" i="7"/>
  <c r="G16" i="7"/>
  <c r="G12" i="7"/>
  <c r="G8" i="7"/>
  <c r="G23" i="7"/>
  <c r="G37" i="7"/>
  <c r="G26" i="7"/>
  <c r="G19" i="7"/>
  <c r="G15" i="7"/>
  <c r="G11" i="7"/>
  <c r="G7" i="7"/>
  <c r="G36" i="7"/>
  <c r="G41" i="7"/>
  <c r="C10" i="13"/>
  <c r="G42" i="6"/>
  <c r="H42" i="6" s="1"/>
  <c r="G28" i="7"/>
  <c r="G42" i="7"/>
  <c r="G35" i="7"/>
  <c r="G25" i="7"/>
  <c r="G18" i="7"/>
  <c r="G14" i="7"/>
  <c r="G10" i="7"/>
  <c r="C23" i="7"/>
  <c r="C41" i="7"/>
  <c r="C28" i="7"/>
  <c r="C18" i="7"/>
  <c r="C27" i="7"/>
  <c r="C11" i="13"/>
  <c r="C19" i="7"/>
  <c r="C42" i="7"/>
  <c r="C7" i="7"/>
  <c r="D19" i="13"/>
  <c r="G9" i="14" s="1"/>
  <c r="C36" i="7"/>
  <c r="C22" i="7"/>
  <c r="C32" i="7"/>
  <c r="C35" i="7"/>
  <c r="C21" i="7"/>
  <c r="C13" i="7"/>
  <c r="C16" i="7"/>
  <c r="C14" i="7"/>
  <c r="C31" i="7"/>
  <c r="C9" i="7"/>
  <c r="C38" i="7"/>
  <c r="C33" i="7"/>
  <c r="C26" i="7"/>
  <c r="C15" i="7"/>
  <c r="C12" i="7"/>
  <c r="C10" i="7"/>
  <c r="C30" i="7"/>
  <c r="K13" i="14"/>
  <c r="K18" i="14" s="1"/>
  <c r="C9" i="13"/>
  <c r="C37" i="7"/>
  <c r="C29" i="7"/>
  <c r="C25" i="7"/>
  <c r="C11" i="7"/>
  <c r="C8" i="7"/>
  <c r="C6" i="7"/>
  <c r="D6" i="15"/>
  <c r="D11" i="13"/>
  <c r="D4" i="15"/>
  <c r="C12" i="13"/>
  <c r="E28" i="4"/>
  <c r="C26" i="10"/>
  <c r="E26" i="10" s="1"/>
  <c r="E33" i="8"/>
  <c r="E32" i="8"/>
  <c r="E31" i="8"/>
  <c r="E34" i="8"/>
  <c r="D22" i="13"/>
  <c r="E6" i="14" s="1"/>
  <c r="D23" i="13"/>
  <c r="D25" i="13"/>
  <c r="D9" i="14" s="1"/>
  <c r="B12" i="14"/>
  <c r="D26" i="13"/>
  <c r="D30" i="13"/>
  <c r="D41" i="13"/>
  <c r="C4" i="12"/>
  <c r="D28" i="10"/>
  <c r="E11" i="8"/>
  <c r="E9" i="8"/>
  <c r="E12" i="8"/>
  <c r="E10" i="8"/>
  <c r="E13" i="8"/>
  <c r="G35" i="8"/>
  <c r="C26" i="11"/>
  <c r="D26" i="11" s="1"/>
  <c r="D28" i="8"/>
  <c r="D30" i="8"/>
  <c r="D29" i="8"/>
  <c r="D27" i="8"/>
  <c r="F11" i="8"/>
  <c r="F13" i="8"/>
  <c r="F9" i="8"/>
  <c r="F12" i="8"/>
  <c r="F10" i="8"/>
  <c r="D5" i="15"/>
  <c r="K14" i="14"/>
  <c r="K19" i="14" s="1"/>
  <c r="D6" i="7"/>
  <c r="D10" i="7"/>
  <c r="D14" i="7"/>
  <c r="D18" i="7"/>
  <c r="C42" i="6"/>
  <c r="D42" i="6" s="1"/>
  <c r="D7" i="7"/>
  <c r="D11" i="7"/>
  <c r="D15" i="7"/>
  <c r="D19" i="7"/>
  <c r="D21" i="7"/>
  <c r="D22" i="7"/>
  <c r="D25" i="7"/>
  <c r="D26" i="7"/>
  <c r="D27" i="7"/>
  <c r="D28" i="7"/>
  <c r="D29" i="7"/>
  <c r="D33" i="7"/>
  <c r="D35" i="7"/>
  <c r="D36" i="7"/>
  <c r="D37" i="7"/>
  <c r="D38" i="7"/>
  <c r="D41" i="7"/>
  <c r="D42" i="7"/>
  <c r="D9" i="7"/>
  <c r="D13" i="7"/>
  <c r="D17" i="7"/>
  <c r="D23" i="7"/>
  <c r="D30" i="7"/>
  <c r="D31" i="7"/>
  <c r="D32" i="7"/>
  <c r="D8" i="7"/>
  <c r="D12" i="7"/>
  <c r="D16" i="7"/>
  <c r="D9" i="13"/>
  <c r="H6" i="14" s="1"/>
  <c r="C27" i="8"/>
  <c r="C29" i="8"/>
  <c r="C28" i="8"/>
  <c r="C30" i="8"/>
  <c r="C35" i="9"/>
  <c r="D35" i="9" s="1"/>
  <c r="D21" i="13"/>
  <c r="C5" i="8"/>
  <c r="C7" i="8"/>
  <c r="C6" i="8"/>
  <c r="C8" i="8"/>
  <c r="C8" i="13"/>
  <c r="C43" i="13"/>
  <c r="G14" i="8"/>
  <c r="G36" i="8"/>
  <c r="G25" i="8"/>
  <c r="G37" i="8"/>
  <c r="E22" i="8"/>
  <c r="E23" i="8"/>
  <c r="E21" i="8"/>
  <c r="E24" i="8"/>
  <c r="F33" i="8"/>
  <c r="F31" i="8"/>
  <c r="F34" i="8"/>
  <c r="F32" i="8"/>
  <c r="C19" i="8"/>
  <c r="C16" i="8"/>
  <c r="C20" i="8"/>
  <c r="C17" i="8"/>
  <c r="C18" i="8"/>
  <c r="D38" i="5"/>
  <c r="H35" i="8" s="1"/>
  <c r="C25" i="9"/>
  <c r="D25" i="9" s="1"/>
  <c r="H17" i="14"/>
  <c r="F31" i="14"/>
  <c r="F30" i="14" s="1"/>
  <c r="K12" i="14" l="1"/>
  <c r="D10" i="15"/>
  <c r="D12" i="15" s="1"/>
  <c r="H25" i="8"/>
  <c r="K17" i="14"/>
  <c r="C7" i="12"/>
  <c r="H37" i="8"/>
  <c r="D8" i="13"/>
  <c r="D39" i="13"/>
  <c r="D43" i="13"/>
  <c r="C37" i="9"/>
  <c r="D37" i="9" s="1"/>
  <c r="H36" i="8"/>
  <c r="H14" i="8"/>
  <c r="C25" i="13"/>
  <c r="C26" i="13"/>
  <c r="C30" i="13"/>
  <c r="C41" i="13"/>
  <c r="B4" i="12"/>
  <c r="C28" i="10"/>
  <c r="E28" i="10" s="1"/>
  <c r="C28" i="11"/>
  <c r="D28" i="11" s="1"/>
  <c r="D29" i="13" s="1"/>
  <c r="D31" i="13"/>
  <c r="F3" i="14"/>
  <c r="B7" i="12" l="1"/>
  <c r="D4" i="12"/>
  <c r="E4" i="12" s="1"/>
  <c r="C10" i="12"/>
  <c r="G13" i="12"/>
  <c r="G12" i="12"/>
  <c r="G15" i="12"/>
  <c r="G5" i="12"/>
  <c r="G7" i="12"/>
  <c r="G8" i="12"/>
  <c r="G9" i="12"/>
  <c r="G11" i="12"/>
  <c r="G6" i="12"/>
  <c r="G4" i="12"/>
  <c r="F5" i="12" l="1"/>
  <c r="F6" i="12"/>
  <c r="B10" i="12"/>
  <c r="D10" i="12" s="1"/>
  <c r="E10" i="12" s="1"/>
  <c r="F11" i="12"/>
  <c r="F12" i="12"/>
  <c r="F13" i="12"/>
  <c r="F15" i="12"/>
  <c r="F7" i="12"/>
  <c r="F8" i="12"/>
  <c r="F9" i="12"/>
  <c r="G10" i="12"/>
  <c r="C14" i="12"/>
  <c r="F4" i="12"/>
  <c r="D7" i="12"/>
  <c r="E7" i="12" s="1"/>
  <c r="F10" i="12" l="1"/>
  <c r="B14" i="12"/>
  <c r="F14" i="12" s="1"/>
  <c r="G14" i="12"/>
  <c r="D14" i="12" l="1"/>
  <c r="E14" i="12" s="1"/>
</calcChain>
</file>

<file path=xl/sharedStrings.xml><?xml version="1.0" encoding="utf-8"?>
<sst xmlns="http://schemas.openxmlformats.org/spreadsheetml/2006/main" count="747" uniqueCount="349">
  <si>
    <t xml:space="preserve">      资 产 负 债 表</t>
  </si>
  <si>
    <t>会企01表</t>
  </si>
  <si>
    <t xml:space="preserve">  编制单位：</t>
  </si>
  <si>
    <t xml:space="preserve">            </t>
  </si>
  <si>
    <t>单位:元</t>
  </si>
  <si>
    <t>资    产</t>
  </si>
  <si>
    <t>行次</t>
  </si>
  <si>
    <t>年初数</t>
  </si>
  <si>
    <t>期末数</t>
  </si>
  <si>
    <t>负债及所有者权益</t>
  </si>
  <si>
    <t>流动资产:</t>
  </si>
  <si>
    <t>流动负债:</t>
  </si>
  <si>
    <t xml:space="preserve">    货币资金</t>
  </si>
  <si>
    <t xml:space="preserve">    短期借款</t>
  </si>
  <si>
    <t xml:space="preserve">    短期投资</t>
  </si>
  <si>
    <t xml:space="preserve">    应付票据</t>
  </si>
  <si>
    <t xml:space="preserve">    应收票据</t>
  </si>
  <si>
    <t xml:space="preserve">    应付账款</t>
  </si>
  <si>
    <t xml:space="preserve">    应收股利</t>
  </si>
  <si>
    <t xml:space="preserve">    预收账款</t>
  </si>
  <si>
    <t xml:space="preserve">    应收利息</t>
  </si>
  <si>
    <t xml:space="preserve">    应付工资</t>
  </si>
  <si>
    <t xml:space="preserve">    应收账款</t>
  </si>
  <si>
    <t xml:space="preserve">    应付福利费</t>
  </si>
  <si>
    <t xml:space="preserve">    其他应收款</t>
  </si>
  <si>
    <t xml:space="preserve">    应付股利</t>
  </si>
  <si>
    <t xml:space="preserve">    预付账款</t>
  </si>
  <si>
    <t xml:space="preserve">    应交税金</t>
  </si>
  <si>
    <t xml:space="preserve">    应收补贴款</t>
  </si>
  <si>
    <t xml:space="preserve">    其他应交款</t>
  </si>
  <si>
    <t xml:space="preserve">    存货</t>
  </si>
  <si>
    <t xml:space="preserve">    其他应付款</t>
  </si>
  <si>
    <t xml:space="preserve">    待摊费用</t>
  </si>
  <si>
    <t xml:space="preserve">    预提费用</t>
  </si>
  <si>
    <t xml:space="preserve">    一年内到期的长期债权投资</t>
  </si>
  <si>
    <t xml:space="preserve"> </t>
  </si>
  <si>
    <t xml:space="preserve">    预计负债</t>
  </si>
  <si>
    <t xml:space="preserve">    其他流动资产</t>
  </si>
  <si>
    <t xml:space="preserve">    一年内到期的长期负债</t>
  </si>
  <si>
    <t xml:space="preserve">    流动资产合计</t>
  </si>
  <si>
    <t xml:space="preserve">    其他流动负债</t>
  </si>
  <si>
    <t>长期投资</t>
  </si>
  <si>
    <t xml:space="preserve">    长期股权投资</t>
  </si>
  <si>
    <t xml:space="preserve">    流动负债合计</t>
  </si>
  <si>
    <t xml:space="preserve">    长期债权投资</t>
  </si>
  <si>
    <t>长期负债</t>
  </si>
  <si>
    <t xml:space="preserve">    长期投资合计</t>
  </si>
  <si>
    <t xml:space="preserve">    长期借款</t>
  </si>
  <si>
    <t>固定资产:</t>
  </si>
  <si>
    <t xml:space="preserve">    应付债券</t>
  </si>
  <si>
    <t xml:space="preserve">    固定资产原价</t>
  </si>
  <si>
    <t xml:space="preserve">    长期应付款</t>
  </si>
  <si>
    <t xml:space="preserve">       减:累计折旧</t>
  </si>
  <si>
    <t xml:space="preserve">    专项应付款</t>
  </si>
  <si>
    <t xml:space="preserve">    固定资产净额</t>
  </si>
  <si>
    <t xml:space="preserve">    其他长期负债</t>
  </si>
  <si>
    <t xml:space="preserve">       减:固定资产减值准备</t>
  </si>
  <si>
    <t xml:space="preserve">    长期负债合计</t>
  </si>
  <si>
    <t>递延税款</t>
  </si>
  <si>
    <t xml:space="preserve">    工程物资</t>
  </si>
  <si>
    <t xml:space="preserve">    递延税款贷项</t>
  </si>
  <si>
    <t xml:space="preserve">    在建工程</t>
  </si>
  <si>
    <t xml:space="preserve">    负债合计</t>
  </si>
  <si>
    <t xml:space="preserve">    固定资产清理</t>
  </si>
  <si>
    <t xml:space="preserve">    固定资产合计</t>
  </si>
  <si>
    <t>所有者权益(或股东权益)</t>
  </si>
  <si>
    <t>无形资产及其他资产</t>
  </si>
  <si>
    <t xml:space="preserve">    实收资本(或股本)</t>
  </si>
  <si>
    <t xml:space="preserve">    无形资产</t>
  </si>
  <si>
    <t xml:space="preserve">       减:已归还投资</t>
  </si>
  <si>
    <t xml:space="preserve">    长期待摊费用</t>
  </si>
  <si>
    <t xml:space="preserve">    实收资本(或股本)净额</t>
  </si>
  <si>
    <t xml:space="preserve">    其他长期资产</t>
  </si>
  <si>
    <t xml:space="preserve">    资本公积</t>
  </si>
  <si>
    <t xml:space="preserve">    无形资产及其他资产合计</t>
  </si>
  <si>
    <t xml:space="preserve">    盈余公积</t>
  </si>
  <si>
    <t xml:space="preserve">       其中:法定公积金</t>
  </si>
  <si>
    <t xml:space="preserve">    未分配利润</t>
  </si>
  <si>
    <t xml:space="preserve">    递延税款借项</t>
  </si>
  <si>
    <t xml:space="preserve">    所有者权益(或股东权益)合计</t>
  </si>
  <si>
    <t xml:space="preserve">    资产总计</t>
  </si>
  <si>
    <t xml:space="preserve">    负债和所有者权益(或股东权益)总计</t>
  </si>
  <si>
    <t>利润表</t>
  </si>
  <si>
    <t>行业类别：</t>
  </si>
  <si>
    <t>编制单位：</t>
  </si>
  <si>
    <t>金额单位：元</t>
  </si>
  <si>
    <t xml:space="preserve">      项        目</t>
  </si>
  <si>
    <t>本月数</t>
  </si>
  <si>
    <t>去年累计数</t>
  </si>
  <si>
    <t xml:space="preserve">     其中：出口销售收入（自营或委托）</t>
  </si>
  <si>
    <t xml:space="preserve">     减：销售折扣与折让</t>
  </si>
  <si>
    <t xml:space="preserve">     主营业务收入净额</t>
  </si>
  <si>
    <t xml:space="preserve">     减：主营业务成本</t>
  </si>
  <si>
    <t xml:space="preserve">           其中：出口销售成本（自营或委托）</t>
  </si>
  <si>
    <t xml:space="preserve">         主营业务税金及附加</t>
  </si>
  <si>
    <t>二.主营业务利润</t>
  </si>
  <si>
    <t xml:space="preserve">     加:其他业务利润</t>
  </si>
  <si>
    <t xml:space="preserve">     减:营业费用</t>
  </si>
  <si>
    <t xml:space="preserve">     管理费用</t>
  </si>
  <si>
    <t xml:space="preserve">     财务费用</t>
  </si>
  <si>
    <t xml:space="preserve">       其中:利息支出(减利息收入)</t>
  </si>
  <si>
    <t xml:space="preserve">     汇兑损失(减汇兑收益)</t>
  </si>
  <si>
    <t>三.营业利润(亏损用"-"号)</t>
  </si>
  <si>
    <t xml:space="preserve">     加:投资收益</t>
  </si>
  <si>
    <t xml:space="preserve">     补贴收入</t>
  </si>
  <si>
    <t xml:space="preserve">     营业外收入</t>
  </si>
  <si>
    <t xml:space="preserve">     加：以前年度损益调整</t>
  </si>
  <si>
    <t xml:space="preserve">     减：营业外支出</t>
  </si>
  <si>
    <t>四.利润总额(亏损用"-"号)</t>
  </si>
  <si>
    <t xml:space="preserve">     减：所得税</t>
  </si>
  <si>
    <t>五.净利润(亏损用"-"号)</t>
  </si>
  <si>
    <t xml:space="preserve">   补  充   资 料</t>
  </si>
  <si>
    <t xml:space="preserve">           项                   目</t>
  </si>
  <si>
    <t>1. 期末全部职工人数（人）</t>
  </si>
  <si>
    <t>2. 平均职工人数（人）</t>
  </si>
  <si>
    <t>3. 工资总额（元）</t>
  </si>
  <si>
    <t>4. 银行利息支出数（元）</t>
  </si>
  <si>
    <t>5. 增值税销项税额（元）</t>
  </si>
  <si>
    <t>6. 增值税进项税额（元）</t>
  </si>
  <si>
    <t>7. 增值税应纳税额（元）</t>
  </si>
  <si>
    <t>8. 营业税（元）</t>
  </si>
  <si>
    <t>9. 消费税（元）</t>
  </si>
  <si>
    <t>10. 资源税（元）</t>
  </si>
  <si>
    <t>11. 在管理费用中列支的税金（元）</t>
  </si>
  <si>
    <t>12. 减征所得税（元）</t>
  </si>
  <si>
    <t>现金流量表</t>
  </si>
  <si>
    <t>项目</t>
  </si>
  <si>
    <t>一、经营活动产生的现金流量：</t>
  </si>
  <si>
    <t xml:space="preserve">        销售商品、提供劳务收到的现金</t>
  </si>
  <si>
    <t xml:space="preserve">        收到的税费返还</t>
  </si>
  <si>
    <t xml:space="preserve">        收到的其他与经营活动有关的现金</t>
  </si>
  <si>
    <t>现金流入小计</t>
  </si>
  <si>
    <t xml:space="preserve">        购买商品、接受劳务支付的现金</t>
  </si>
  <si>
    <t xml:space="preserve">       支付给职工以及为职工支付的现金</t>
  </si>
  <si>
    <t xml:space="preserve">       支付的各项税费</t>
  </si>
  <si>
    <t xml:space="preserve">       支付的其他与经营活动有关的现金</t>
  </si>
  <si>
    <t>现金流出小计</t>
  </si>
  <si>
    <t>经营活动产生的现金流量净额</t>
  </si>
  <si>
    <t>二、投资活动产生的现金流量：</t>
  </si>
  <si>
    <t xml:space="preserve">        收回投资所收到的现金</t>
  </si>
  <si>
    <t xml:space="preserve">        取得投资收益所收到的现金</t>
  </si>
  <si>
    <t xml:space="preserve">        处置固定资产、无形资产或其他长期资产收回的现金净额</t>
  </si>
  <si>
    <t xml:space="preserve">        收到的其他与投资活动有关的现金</t>
  </si>
  <si>
    <t xml:space="preserve">        购建固定资产、无形资产和其他长期资产支付的现金</t>
  </si>
  <si>
    <t xml:space="preserve">        投资所支付的现金</t>
  </si>
  <si>
    <t xml:space="preserve">        支付的其他与投资活动有关的现金</t>
  </si>
  <si>
    <t>投资活动产生的现金流量净额</t>
  </si>
  <si>
    <t>三、筹资活动产生的现金流量：</t>
  </si>
  <si>
    <t xml:space="preserve">        吸收投资所收到的现金</t>
  </si>
  <si>
    <t xml:space="preserve">        借款收到的现金</t>
  </si>
  <si>
    <t xml:space="preserve">        收到的其他与筹资活动有关的现金</t>
  </si>
  <si>
    <t xml:space="preserve">        偿还债务所支付的现金</t>
  </si>
  <si>
    <t xml:space="preserve">        分配股利、利润或偿付利息所支付的现金</t>
  </si>
  <si>
    <t xml:space="preserve">        支付的其他与筹资活动有关的现金</t>
  </si>
  <si>
    <t>筹资活动产生的现金流量净额</t>
  </si>
  <si>
    <t>四、汇率变动对现金的影响</t>
  </si>
  <si>
    <t>五、现金流量净额</t>
  </si>
  <si>
    <t>一.主营业务收入</t>
    <phoneticPr fontId="11" type="noConversion"/>
  </si>
  <si>
    <t>增减额</t>
    <phoneticPr fontId="11" type="noConversion"/>
  </si>
  <si>
    <t>增减百分比</t>
    <phoneticPr fontId="11" type="noConversion"/>
  </si>
  <si>
    <t xml:space="preserve">      资 产 负 债 表 结 构 分 析</t>
    <phoneticPr fontId="11" type="noConversion"/>
  </si>
  <si>
    <t xml:space="preserve">      　资 产 负 债 表 环 比 分 析</t>
    <phoneticPr fontId="11" type="noConversion"/>
  </si>
  <si>
    <t>年初数%</t>
    <phoneticPr fontId="11" type="noConversion"/>
  </si>
  <si>
    <t>期末数%</t>
    <phoneticPr fontId="11" type="noConversion"/>
  </si>
  <si>
    <t>年</t>
    <phoneticPr fontId="11" type="noConversion"/>
  </si>
  <si>
    <t>单位:元</t>
    <phoneticPr fontId="11" type="noConversion"/>
  </si>
  <si>
    <t>上期数</t>
    <phoneticPr fontId="11" type="noConversion"/>
  </si>
  <si>
    <t>本期数</t>
    <phoneticPr fontId="11" type="noConversion"/>
  </si>
  <si>
    <t>增减百分比%</t>
    <phoneticPr fontId="11" type="noConversion"/>
  </si>
  <si>
    <t>增减额</t>
    <phoneticPr fontId="11" type="noConversion"/>
  </si>
  <si>
    <t>增减百分比%</t>
    <phoneticPr fontId="11" type="noConversion"/>
  </si>
  <si>
    <t>本年数</t>
    <phoneticPr fontId="11" type="noConversion"/>
  </si>
  <si>
    <t>上年数</t>
    <phoneticPr fontId="11" type="noConversion"/>
  </si>
  <si>
    <t>利 润 表 环 比 分 析</t>
    <phoneticPr fontId="11" type="noConversion"/>
  </si>
  <si>
    <t>利润表结构分析</t>
    <phoneticPr fontId="11" type="noConversion"/>
  </si>
  <si>
    <t>上年数%</t>
    <phoneticPr fontId="11" type="noConversion"/>
  </si>
  <si>
    <t>本年数%</t>
    <phoneticPr fontId="11" type="noConversion"/>
  </si>
  <si>
    <t>本年累计数</t>
    <phoneticPr fontId="11" type="noConversion"/>
  </si>
  <si>
    <r>
      <t>本年比上年增减</t>
    </r>
    <r>
      <rPr>
        <sz val="10"/>
        <rFont val="Arial"/>
        <family val="2"/>
      </rPr>
      <t>%</t>
    </r>
    <phoneticPr fontId="11" type="noConversion"/>
  </si>
  <si>
    <t>现金流量表环比分析</t>
    <phoneticPr fontId="11" type="noConversion"/>
  </si>
  <si>
    <t>编制单位:公司名称</t>
    <phoneticPr fontId="11" type="noConversion"/>
  </si>
  <si>
    <t>比上年增减额</t>
    <phoneticPr fontId="11" type="noConversion"/>
  </si>
  <si>
    <t>现金流入分析</t>
    <phoneticPr fontId="11" type="noConversion"/>
  </si>
  <si>
    <t>现金流出分析</t>
    <phoneticPr fontId="11" type="noConversion"/>
  </si>
  <si>
    <t>现金净额分析</t>
    <phoneticPr fontId="11" type="noConversion"/>
  </si>
  <si>
    <t>上年％</t>
    <phoneticPr fontId="11" type="noConversion"/>
  </si>
  <si>
    <t>本年％</t>
    <phoneticPr fontId="11" type="noConversion"/>
  </si>
  <si>
    <t>现金流量表结构分析</t>
    <phoneticPr fontId="11" type="noConversion"/>
  </si>
  <si>
    <t>项目</t>
    <phoneticPr fontId="11" type="noConversion"/>
  </si>
  <si>
    <t>上年数</t>
    <phoneticPr fontId="11" type="noConversion"/>
  </si>
  <si>
    <t>本年数</t>
    <phoneticPr fontId="11" type="noConversion"/>
  </si>
  <si>
    <t>一、净利润</t>
    <phoneticPr fontId="11" type="noConversion"/>
  </si>
  <si>
    <t>二、可供分配的利润</t>
    <phoneticPr fontId="11" type="noConversion"/>
  </si>
  <si>
    <t>三、可供股东分配利润</t>
    <phoneticPr fontId="11" type="noConversion"/>
  </si>
  <si>
    <r>
      <t xml:space="preserve">      </t>
    </r>
    <r>
      <rPr>
        <sz val="10"/>
        <rFont val="宋体"/>
        <family val="3"/>
        <charset val="134"/>
      </rPr>
      <t>加</t>
    </r>
    <r>
      <rPr>
        <sz val="10"/>
        <rFont val="Arial"/>
        <family val="2"/>
      </rPr>
      <t>:</t>
    </r>
    <r>
      <rPr>
        <sz val="10"/>
        <rFont val="宋体"/>
        <family val="3"/>
        <charset val="134"/>
      </rPr>
      <t>年初未分配利润</t>
    </r>
    <phoneticPr fontId="11" type="noConversion"/>
  </si>
  <si>
    <t xml:space="preserve">      年初未分配利润调整</t>
    <phoneticPr fontId="11" type="noConversion"/>
  </si>
  <si>
    <t xml:space="preserve">    减：提取法定盈余公积</t>
    <phoneticPr fontId="11" type="noConversion"/>
  </si>
  <si>
    <t xml:space="preserve">        提取法定公益金</t>
    <phoneticPr fontId="11" type="noConversion"/>
  </si>
  <si>
    <t xml:space="preserve">    减：提取任意盈余公积</t>
    <phoneticPr fontId="11" type="noConversion"/>
  </si>
  <si>
    <t xml:space="preserve">        应付普通股股利</t>
    <phoneticPr fontId="11" type="noConversion"/>
  </si>
  <si>
    <t>利润分配表</t>
    <phoneticPr fontId="11" type="noConversion"/>
  </si>
  <si>
    <t>四、未分配利润</t>
    <phoneticPr fontId="11" type="noConversion"/>
  </si>
  <si>
    <t>增加额</t>
    <phoneticPr fontId="11" type="noConversion"/>
  </si>
  <si>
    <r>
      <t>增减百分比</t>
    </r>
    <r>
      <rPr>
        <sz val="10"/>
        <rFont val="Arial"/>
        <family val="2"/>
      </rPr>
      <t>%</t>
    </r>
    <phoneticPr fontId="11" type="noConversion"/>
  </si>
  <si>
    <r>
      <t>上年结构</t>
    </r>
    <r>
      <rPr>
        <sz val="10"/>
        <rFont val="Arial"/>
        <family val="2"/>
      </rPr>
      <t>%</t>
    </r>
    <phoneticPr fontId="11" type="noConversion"/>
  </si>
  <si>
    <r>
      <t>本年结构</t>
    </r>
    <r>
      <rPr>
        <sz val="10"/>
        <rFont val="Arial"/>
        <family val="2"/>
      </rPr>
      <t>%</t>
    </r>
    <phoneticPr fontId="11" type="noConversion"/>
  </si>
  <si>
    <t>****年**月</t>
    <phoneticPr fontId="11" type="noConversion"/>
  </si>
  <si>
    <t>财务比率</t>
    <phoneticPr fontId="11" type="noConversion"/>
  </si>
  <si>
    <t>计算公式</t>
    <phoneticPr fontId="11" type="noConversion"/>
  </si>
  <si>
    <t>项      目</t>
    <phoneticPr fontId="11" type="noConversion"/>
  </si>
  <si>
    <t>一、偿债能力</t>
    <phoneticPr fontId="11" type="noConversion"/>
  </si>
  <si>
    <t>1、流动比率</t>
    <phoneticPr fontId="11" type="noConversion"/>
  </si>
  <si>
    <t>2、速动比率</t>
    <phoneticPr fontId="11" type="noConversion"/>
  </si>
  <si>
    <t>3、现金流量比率</t>
    <phoneticPr fontId="11" type="noConversion"/>
  </si>
  <si>
    <t>4、现金比率</t>
    <phoneticPr fontId="11" type="noConversion"/>
  </si>
  <si>
    <t>5、资产负债率</t>
    <phoneticPr fontId="11" type="noConversion"/>
  </si>
  <si>
    <t>6、产权比率</t>
    <phoneticPr fontId="11" type="noConversion"/>
  </si>
  <si>
    <t>7、股东权益比率</t>
    <phoneticPr fontId="11" type="noConversion"/>
  </si>
  <si>
    <t>8、利息保障倍数</t>
    <phoneticPr fontId="11" type="noConversion"/>
  </si>
  <si>
    <t>二、营运能力比率</t>
    <phoneticPr fontId="11" type="noConversion"/>
  </si>
  <si>
    <t>1、应收帐款周转率</t>
    <phoneticPr fontId="11" type="noConversion"/>
  </si>
  <si>
    <t>2、存货周转率</t>
    <phoneticPr fontId="11" type="noConversion"/>
  </si>
  <si>
    <t>3、流动资产周转率</t>
    <phoneticPr fontId="11" type="noConversion"/>
  </si>
  <si>
    <t>4、固定资产周转率</t>
    <phoneticPr fontId="11" type="noConversion"/>
  </si>
  <si>
    <t>5、总资产周转率</t>
    <phoneticPr fontId="11" type="noConversion"/>
  </si>
  <si>
    <t>三、盈利能力比率</t>
    <phoneticPr fontId="11" type="noConversion"/>
  </si>
  <si>
    <t>1、总资产报酬率</t>
    <phoneticPr fontId="11" type="noConversion"/>
  </si>
  <si>
    <t>2、总资产净利率</t>
    <phoneticPr fontId="11" type="noConversion"/>
  </si>
  <si>
    <t>3、净资产收益率</t>
    <phoneticPr fontId="11" type="noConversion"/>
  </si>
  <si>
    <t>4、主营业务毛利率</t>
    <phoneticPr fontId="11" type="noConversion"/>
  </si>
  <si>
    <t>5、主营业务净利率</t>
    <phoneticPr fontId="11" type="noConversion"/>
  </si>
  <si>
    <t>6、成本费用利润率</t>
    <phoneticPr fontId="11" type="noConversion"/>
  </si>
  <si>
    <t>四、发展能力比率</t>
    <phoneticPr fontId="11" type="noConversion"/>
  </si>
  <si>
    <t>1、主营业务收入增长率</t>
    <phoneticPr fontId="11" type="noConversion"/>
  </si>
  <si>
    <t>2、净利润增长率</t>
    <phoneticPr fontId="11" type="noConversion"/>
  </si>
  <si>
    <t>3、留存盈利比率</t>
    <phoneticPr fontId="11" type="noConversion"/>
  </si>
  <si>
    <t>4、可持续增长率</t>
    <phoneticPr fontId="11" type="noConversion"/>
  </si>
  <si>
    <t>9、偿债保障比率</t>
    <phoneticPr fontId="11" type="noConversion"/>
  </si>
  <si>
    <t>流动资产÷流动负债</t>
    <phoneticPr fontId="11" type="noConversion"/>
  </si>
  <si>
    <t>速动资产÷流动负债</t>
    <phoneticPr fontId="11" type="noConversion"/>
  </si>
  <si>
    <t>经营活动现金流量净额÷流动负债</t>
    <phoneticPr fontId="11" type="noConversion"/>
  </si>
  <si>
    <t>现金及现金等价物仅增加额÷流动负债</t>
    <phoneticPr fontId="11" type="noConversion"/>
  </si>
  <si>
    <t>负债总额÷资产总额</t>
    <phoneticPr fontId="11" type="noConversion"/>
  </si>
  <si>
    <t>负债总额÷股东权益总额</t>
    <phoneticPr fontId="11" type="noConversion"/>
  </si>
  <si>
    <t>股东权益总额÷资产总额</t>
    <phoneticPr fontId="11" type="noConversion"/>
  </si>
  <si>
    <t>（税前利润+利息费用）÷利息费用</t>
    <phoneticPr fontId="11" type="noConversion"/>
  </si>
  <si>
    <t>负债总额÷经营活动现金流量净额</t>
    <phoneticPr fontId="11" type="noConversion"/>
  </si>
  <si>
    <t>赊销收入净额÷平均应收帐款</t>
    <phoneticPr fontId="11" type="noConversion"/>
  </si>
  <si>
    <t>主营业务成本÷平均存货</t>
    <phoneticPr fontId="11" type="noConversion"/>
  </si>
  <si>
    <t>主营业务收入÷平均流动资产</t>
    <phoneticPr fontId="11" type="noConversion"/>
  </si>
  <si>
    <t>主营业务收入÷平均固定资产</t>
    <phoneticPr fontId="11" type="noConversion"/>
  </si>
  <si>
    <t>主营业务收入÷平均总资产</t>
    <phoneticPr fontId="11" type="noConversion"/>
  </si>
  <si>
    <t>息税前利润÷平均总资产</t>
    <phoneticPr fontId="11" type="noConversion"/>
  </si>
  <si>
    <t>净利润÷平均股东权益</t>
    <phoneticPr fontId="11" type="noConversion"/>
  </si>
  <si>
    <t>净利润÷平均总资产</t>
    <phoneticPr fontId="11" type="noConversion"/>
  </si>
  <si>
    <t>主营业务利润÷主营业务收入净额</t>
    <phoneticPr fontId="11" type="noConversion"/>
  </si>
  <si>
    <t>净利润÷主营业务收入净额</t>
    <phoneticPr fontId="11" type="noConversion"/>
  </si>
  <si>
    <t>净利润÷（主营业务成本＋期间费用）</t>
    <phoneticPr fontId="11" type="noConversion"/>
  </si>
  <si>
    <t>本年主营业务收入增长额÷上年主营业务收入</t>
    <phoneticPr fontId="11" type="noConversion"/>
  </si>
  <si>
    <t>本年净利润增长额÷上年净利润</t>
    <phoneticPr fontId="11" type="noConversion"/>
  </si>
  <si>
    <t>（净利润－全部股利）÷净利润</t>
    <phoneticPr fontId="11" type="noConversion"/>
  </si>
  <si>
    <t>净资产收益率÷留存盈利比率</t>
    <phoneticPr fontId="11" type="noConversion"/>
  </si>
  <si>
    <t>13.赊销收入净额</t>
    <phoneticPr fontId="11" type="noConversion"/>
  </si>
  <si>
    <t xml:space="preserve">        优先股股利</t>
    <phoneticPr fontId="11" type="noConversion"/>
  </si>
  <si>
    <t>单位名称：</t>
    <phoneticPr fontId="11" type="noConversion"/>
  </si>
  <si>
    <t>单位：元</t>
    <phoneticPr fontId="11" type="noConversion"/>
  </si>
  <si>
    <t>杜邦分析体系</t>
    <phoneticPr fontId="11" type="noConversion"/>
  </si>
  <si>
    <t>净资产收益率</t>
    <phoneticPr fontId="11" type="noConversion"/>
  </si>
  <si>
    <t>总资产净利率</t>
    <phoneticPr fontId="11" type="noConversion"/>
  </si>
  <si>
    <t>×</t>
    <phoneticPr fontId="11" type="noConversion"/>
  </si>
  <si>
    <t>主营业务净利率</t>
    <phoneticPr fontId="11" type="noConversion"/>
  </si>
  <si>
    <t>净利润</t>
    <phoneticPr fontId="11" type="noConversion"/>
  </si>
  <si>
    <t>总收入</t>
    <phoneticPr fontId="11" type="noConversion"/>
  </si>
  <si>
    <t>×</t>
    <phoneticPr fontId="11" type="noConversion"/>
  </si>
  <si>
    <t>主营业务收入</t>
    <phoneticPr fontId="11" type="noConversion"/>
  </si>
  <si>
    <t>总成本</t>
    <phoneticPr fontId="11" type="noConversion"/>
  </si>
  <si>
    <t>主营业务成本</t>
    <phoneticPr fontId="11" type="noConversion"/>
  </si>
  <si>
    <t>－</t>
    <phoneticPr fontId="11" type="noConversion"/>
  </si>
  <si>
    <t>税金</t>
    <phoneticPr fontId="11" type="noConversion"/>
  </si>
  <si>
    <t>营业费用</t>
    <phoneticPr fontId="11" type="noConversion"/>
  </si>
  <si>
    <t>管理费用</t>
    <phoneticPr fontId="11" type="noConversion"/>
  </si>
  <si>
    <t>财务费用</t>
    <phoneticPr fontId="11" type="noConversion"/>
  </si>
  <si>
    <t>营业外支出</t>
    <phoneticPr fontId="11" type="noConversion"/>
  </si>
  <si>
    <t>少数股东权益</t>
    <phoneticPr fontId="11" type="noConversion"/>
  </si>
  <si>
    <t>权益乘数</t>
    <phoneticPr fontId="11" type="noConversion"/>
  </si>
  <si>
    <t>总资产周转率</t>
    <phoneticPr fontId="11" type="noConversion"/>
  </si>
  <si>
    <t>÷</t>
    <phoneticPr fontId="11" type="noConversion"/>
  </si>
  <si>
    <t>平均总资产</t>
    <phoneticPr fontId="11" type="noConversion"/>
  </si>
  <si>
    <t>其中：期初</t>
    <phoneticPr fontId="11" type="noConversion"/>
  </si>
  <si>
    <t>期末</t>
    <phoneticPr fontId="11" type="noConversion"/>
  </si>
  <si>
    <t>非流动资产</t>
    <phoneticPr fontId="11" type="noConversion"/>
  </si>
  <si>
    <t>流动资产</t>
    <phoneticPr fontId="11" type="noConversion"/>
  </si>
  <si>
    <t>货币资金</t>
    <phoneticPr fontId="11" type="noConversion"/>
  </si>
  <si>
    <t>应收帐款</t>
    <phoneticPr fontId="11" type="noConversion"/>
  </si>
  <si>
    <t>存货</t>
    <phoneticPr fontId="11" type="noConversion"/>
  </si>
  <si>
    <t>其他流动资产</t>
    <phoneticPr fontId="11" type="noConversion"/>
  </si>
  <si>
    <t>固定资产</t>
    <phoneticPr fontId="11" type="noConversion"/>
  </si>
  <si>
    <t>无形及其他资产</t>
    <phoneticPr fontId="11" type="noConversion"/>
  </si>
  <si>
    <t>五、少数股东权益</t>
    <phoneticPr fontId="11" type="noConversion"/>
  </si>
  <si>
    <t>长期投资</t>
    <phoneticPr fontId="11" type="noConversion"/>
  </si>
  <si>
    <t>年</t>
    <phoneticPr fontId="11" type="noConversion"/>
  </si>
  <si>
    <t>编制单位：</t>
    <phoneticPr fontId="11" type="noConversion"/>
  </si>
  <si>
    <t>分析年份：</t>
    <phoneticPr fontId="11" type="noConversion"/>
  </si>
  <si>
    <t>经营活动净现金比率</t>
    <phoneticPr fontId="11" type="noConversion"/>
  </si>
  <si>
    <t>经营活动净现金流量÷负债总额</t>
    <phoneticPr fontId="11" type="noConversion"/>
  </si>
  <si>
    <t>到期债务本息偿付比率</t>
    <phoneticPr fontId="11" type="noConversion"/>
  </si>
  <si>
    <t>经营活动净现金流量÷（本期到期债务本金+现金利息支出）</t>
    <phoneticPr fontId="11" type="noConversion"/>
  </si>
  <si>
    <t>支付现金股利比率</t>
    <phoneticPr fontId="11" type="noConversion"/>
  </si>
  <si>
    <t>经营活动净现金流量÷现金股利</t>
    <phoneticPr fontId="11" type="noConversion"/>
  </si>
  <si>
    <t>现金充分性比率</t>
    <phoneticPr fontId="11" type="noConversion"/>
  </si>
  <si>
    <t>现金流量净增加额÷（现金股利利息＋资本性支出额+债务偿还额）</t>
    <phoneticPr fontId="11" type="noConversion"/>
  </si>
  <si>
    <t>每股经营现金流量</t>
    <phoneticPr fontId="11" type="noConversion"/>
  </si>
  <si>
    <t>现金获利指数</t>
    <phoneticPr fontId="11" type="noConversion"/>
  </si>
  <si>
    <t>净利润现金保证比率</t>
    <phoneticPr fontId="11" type="noConversion"/>
  </si>
  <si>
    <t>经营活动净现金流量÷净利润</t>
    <phoneticPr fontId="11" type="noConversion"/>
  </si>
  <si>
    <t>现金与流动资产比率</t>
    <phoneticPr fontId="11" type="noConversion"/>
  </si>
  <si>
    <t>现金流量净增加额÷流动资产</t>
    <phoneticPr fontId="11" type="noConversion"/>
  </si>
  <si>
    <t>销售收入现金回收比率</t>
    <phoneticPr fontId="11" type="noConversion"/>
  </si>
  <si>
    <t>经营活动净现金流量÷全年销售收入</t>
    <phoneticPr fontId="11" type="noConversion"/>
  </si>
  <si>
    <t>五、现金流量分析</t>
    <phoneticPr fontId="11" type="noConversion"/>
  </si>
  <si>
    <t>净利润÷经营活动净现金流量</t>
    <phoneticPr fontId="11" type="noConversion"/>
  </si>
  <si>
    <t>(经营活动净现金流量－优先股股利)÷普通股股数</t>
    <phoneticPr fontId="11" type="noConversion"/>
  </si>
  <si>
    <t>现金股利</t>
    <phoneticPr fontId="11" type="noConversion"/>
  </si>
  <si>
    <t>优先股股利</t>
    <phoneticPr fontId="11" type="noConversion"/>
  </si>
  <si>
    <t>普通股股数</t>
    <phoneticPr fontId="11" type="noConversion"/>
  </si>
  <si>
    <t>单位名称：</t>
    <phoneticPr fontId="11" type="noConversion"/>
  </si>
  <si>
    <t>财务预警分析—阿尔曼模型</t>
    <phoneticPr fontId="11" type="noConversion"/>
  </si>
  <si>
    <t>适用范围</t>
    <phoneticPr fontId="11" type="noConversion"/>
  </si>
  <si>
    <t>企业破产和综合业绩评价</t>
    <phoneticPr fontId="11" type="noConversion"/>
  </si>
  <si>
    <t>指标名称</t>
    <phoneticPr fontId="11" type="noConversion"/>
  </si>
  <si>
    <t>计算公式</t>
    <phoneticPr fontId="11" type="noConversion"/>
  </si>
  <si>
    <t>系数</t>
    <phoneticPr fontId="11" type="noConversion"/>
  </si>
  <si>
    <t>值</t>
    <phoneticPr fontId="11" type="noConversion"/>
  </si>
  <si>
    <t>运营资金资产比率</t>
    <phoneticPr fontId="11" type="noConversion"/>
  </si>
  <si>
    <t>留存收益资产比率</t>
    <phoneticPr fontId="11" type="noConversion"/>
  </si>
  <si>
    <t>息税前收益资产比率</t>
    <phoneticPr fontId="11" type="noConversion"/>
  </si>
  <si>
    <t>权益市价债务比率</t>
    <phoneticPr fontId="11" type="noConversion"/>
  </si>
  <si>
    <t>销售收入资产比率</t>
    <phoneticPr fontId="11" type="noConversion"/>
  </si>
  <si>
    <t>运营资金／资产总额</t>
    <phoneticPr fontId="11" type="noConversion"/>
  </si>
  <si>
    <t>留存收益／资产总额</t>
    <phoneticPr fontId="11" type="noConversion"/>
  </si>
  <si>
    <t>息税前收益／资产总额</t>
    <phoneticPr fontId="11" type="noConversion"/>
  </si>
  <si>
    <t>权益市价／债务总额</t>
    <phoneticPr fontId="11" type="noConversion"/>
  </si>
  <si>
    <t>销售额／资产总额</t>
    <phoneticPr fontId="11" type="noConversion"/>
  </si>
  <si>
    <t>权益市价</t>
    <phoneticPr fontId="11" type="noConversion"/>
  </si>
  <si>
    <t>普通股优先股的股票的市场价值</t>
    <phoneticPr fontId="11" type="noConversion"/>
  </si>
  <si>
    <r>
      <t>Z</t>
    </r>
    <r>
      <rPr>
        <sz val="10"/>
        <rFont val="宋体"/>
        <family val="3"/>
        <charset val="134"/>
      </rPr>
      <t>临界值</t>
    </r>
    <phoneticPr fontId="11" type="noConversion"/>
  </si>
  <si>
    <t>判断结果</t>
    <phoneticPr fontId="11" type="noConversion"/>
  </si>
  <si>
    <r>
      <t>Z</t>
    </r>
    <r>
      <rPr>
        <sz val="10"/>
        <rFont val="宋体"/>
        <family val="3"/>
        <charset val="134"/>
      </rPr>
      <t>值</t>
    </r>
    <r>
      <rPr>
        <sz val="10"/>
        <rFont val="Times New Roman"/>
        <family val="1"/>
      </rPr>
      <t>(</t>
    </r>
    <r>
      <rPr>
        <sz val="10"/>
        <rFont val="宋体"/>
        <family val="3"/>
        <charset val="134"/>
      </rPr>
      <t>按年末数计算</t>
    </r>
    <r>
      <rPr>
        <sz val="10"/>
        <rFont val="Times New Roman"/>
        <family val="1"/>
      </rPr>
      <t>)</t>
    </r>
    <phoneticPr fontId="11" type="noConversion"/>
  </si>
  <si>
    <t xml:space="preserve">  编制单位：租赁视界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</si>
</sst>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0_ "/>
    <numFmt numFmtId="177" formatCode="#,##0_ "/>
  </numFmts>
  <fonts count="22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22"/>
      <name val="楷体_GB2312"/>
      <family val="3"/>
      <charset val="134"/>
    </font>
    <font>
      <b/>
      <sz val="22"/>
      <color indexed="12"/>
      <name val="楷体_GB2312"/>
      <family val="3"/>
      <charset val="134"/>
    </font>
    <font>
      <sz val="11"/>
      <color indexed="26"/>
      <name val="宋体"/>
      <family val="3"/>
      <charset val="134"/>
    </font>
    <font>
      <sz val="11"/>
      <name val="Times New Roman"/>
      <family val="1"/>
    </font>
    <font>
      <b/>
      <sz val="12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20"/>
      <name val="隶书_GB2312"/>
      <charset val="134"/>
    </font>
    <font>
      <sz val="20"/>
      <name val="宋体"/>
      <family val="3"/>
      <charset val="134"/>
    </font>
    <font>
      <sz val="12"/>
      <name val="宋体"/>
      <family val="3"/>
      <charset val="134"/>
    </font>
    <font>
      <b/>
      <sz val="20"/>
      <name val="宋体"/>
      <family val="3"/>
      <charset val="134"/>
    </font>
    <font>
      <sz val="20"/>
      <name val="黑体"/>
      <family val="3"/>
      <charset val="134"/>
    </font>
    <font>
      <b/>
      <sz val="20"/>
      <name val="黑体"/>
      <family val="3"/>
      <charset val="134"/>
    </font>
    <font>
      <b/>
      <sz val="10"/>
      <name val="宋体"/>
      <family val="3"/>
      <charset val="134"/>
    </font>
    <font>
      <sz val="10"/>
      <name val="Arial"/>
      <family val="2"/>
    </font>
    <font>
      <b/>
      <sz val="16"/>
      <name val="宋体"/>
      <family val="3"/>
      <charset val="134"/>
    </font>
    <font>
      <sz val="1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3" fontId="2" fillId="0" borderId="0" applyFont="0" applyFill="0" applyProtection="0"/>
  </cellStyleXfs>
  <cellXfs count="185">
    <xf numFmtId="0" fontId="0" fillId="0" borderId="0" xfId="0"/>
    <xf numFmtId="0" fontId="0" fillId="0" borderId="0" xfId="0" applyNumberFormat="1" applyFont="1" applyFill="1" applyAlignment="1" applyProtection="1">
      <alignment horizontal="center"/>
    </xf>
    <xf numFmtId="0" fontId="3" fillId="0" borderId="0" xfId="0" applyNumberFormat="1" applyFont="1" applyFill="1" applyAlignment="1" applyProtection="1"/>
    <xf numFmtId="0" fontId="7" fillId="0" borderId="0" xfId="0" applyNumberFormat="1" applyFont="1" applyFill="1" applyAlignment="1" applyProtection="1">
      <alignment horizontal="centerContinuous"/>
    </xf>
    <xf numFmtId="0" fontId="9" fillId="0" borderId="1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/>
    <xf numFmtId="2" fontId="10" fillId="0" borderId="1" xfId="0" applyNumberFormat="1" applyFont="1" applyFill="1" applyBorder="1" applyAlignment="1" applyProtection="1">
      <alignment horizontal="right"/>
    </xf>
    <xf numFmtId="0" fontId="9" fillId="0" borderId="0" xfId="0" applyNumberFormat="1" applyFont="1" applyFill="1" applyAlignment="1" applyProtection="1"/>
    <xf numFmtId="0" fontId="9" fillId="0" borderId="1" xfId="0" applyNumberFormat="1" applyFont="1" applyFill="1" applyBorder="1" applyAlignment="1" applyProtection="1"/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2" xfId="0" applyNumberFormat="1" applyFont="1" applyFill="1" applyBorder="1" applyAlignment="1" applyProtection="1"/>
    <xf numFmtId="0" fontId="9" fillId="0" borderId="0" xfId="0" applyFont="1"/>
    <xf numFmtId="0" fontId="13" fillId="0" borderId="0" xfId="0" applyNumberFormat="1" applyFont="1" applyFill="1" applyAlignment="1" applyProtection="1">
      <alignment horizontal="centerContinuous"/>
    </xf>
    <xf numFmtId="0" fontId="14" fillId="0" borderId="0" xfId="0" applyNumberFormat="1" applyFont="1" applyFill="1" applyAlignment="1" applyProtection="1">
      <alignment horizontal="centerContinuous"/>
    </xf>
    <xf numFmtId="0" fontId="15" fillId="0" borderId="0" xfId="0" applyNumberFormat="1" applyFont="1" applyFill="1" applyAlignment="1" applyProtection="1">
      <alignment horizontal="centerContinuous"/>
    </xf>
    <xf numFmtId="0" fontId="9" fillId="0" borderId="1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>
      <alignment horizontal="right"/>
    </xf>
    <xf numFmtId="0" fontId="9" fillId="0" borderId="2" xfId="0" applyNumberFormat="1" applyFont="1" applyFill="1" applyBorder="1" applyAlignment="1" applyProtection="1">
      <alignment horizontal="right"/>
    </xf>
    <xf numFmtId="0" fontId="12" fillId="0" borderId="3" xfId="0" applyNumberFormat="1" applyFont="1" applyFill="1" applyBorder="1" applyAlignment="1" applyProtection="1">
      <alignment horizontal="centerContinuous"/>
    </xf>
    <xf numFmtId="0" fontId="0" fillId="0" borderId="3" xfId="0" applyNumberFormat="1" applyFont="1" applyFill="1" applyBorder="1" applyAlignment="1" applyProtection="1">
      <alignment horizontal="centerContinuous"/>
    </xf>
    <xf numFmtId="0" fontId="9" fillId="3" borderId="1" xfId="0" applyNumberFormat="1" applyFont="1" applyFill="1" applyBorder="1" applyAlignment="1" applyProtection="1">
      <alignment horizontal="center"/>
    </xf>
    <xf numFmtId="0" fontId="9" fillId="3" borderId="1" xfId="0" applyNumberFormat="1" applyFont="1" applyFill="1" applyBorder="1" applyAlignment="1" applyProtection="1">
      <alignment horizontal="left"/>
    </xf>
    <xf numFmtId="2" fontId="10" fillId="3" borderId="1" xfId="0" applyNumberFormat="1" applyFont="1" applyFill="1" applyBorder="1" applyAlignment="1" applyProtection="1">
      <alignment horizontal="right"/>
    </xf>
    <xf numFmtId="0" fontId="9" fillId="4" borderId="1" xfId="0" applyNumberFormat="1" applyFont="1" applyFill="1" applyBorder="1" applyAlignment="1" applyProtection="1">
      <alignment horizontal="left"/>
    </xf>
    <xf numFmtId="0" fontId="9" fillId="4" borderId="1" xfId="0" applyNumberFormat="1" applyFont="1" applyFill="1" applyBorder="1" applyAlignment="1" applyProtection="1">
      <alignment horizontal="center"/>
    </xf>
    <xf numFmtId="0" fontId="9" fillId="4" borderId="1" xfId="0" applyNumberFormat="1" applyFont="1" applyFill="1" applyBorder="1" applyAlignment="1" applyProtection="1"/>
    <xf numFmtId="0" fontId="9" fillId="3" borderId="1" xfId="0" applyNumberFormat="1" applyFont="1" applyFill="1" applyBorder="1" applyAlignment="1" applyProtection="1"/>
    <xf numFmtId="0" fontId="9" fillId="0" borderId="0" xfId="0" applyNumberFormat="1" applyFont="1" applyFill="1" applyAlignment="1" applyProtection="1">
      <alignment horizontal="center"/>
    </xf>
    <xf numFmtId="0" fontId="9" fillId="3" borderId="1" xfId="0" applyNumberFormat="1" applyFont="1" applyFill="1" applyBorder="1" applyAlignment="1" applyProtection="1">
      <alignment horizontal="right"/>
    </xf>
    <xf numFmtId="0" fontId="9" fillId="0" borderId="0" xfId="0" applyNumberFormat="1" applyFont="1" applyFill="1" applyBorder="1" applyAlignment="1" applyProtection="1">
      <alignment horizontal="center"/>
    </xf>
    <xf numFmtId="13" fontId="10" fillId="3" borderId="1" xfId="1" applyFont="1" applyFill="1" applyBorder="1" applyProtection="1"/>
    <xf numFmtId="10" fontId="10" fillId="0" borderId="1" xfId="1" applyNumberFormat="1" applyFont="1" applyFill="1" applyBorder="1" applyProtection="1"/>
    <xf numFmtId="10" fontId="10" fillId="4" borderId="1" xfId="1" applyNumberFormat="1" applyFont="1" applyFill="1" applyBorder="1" applyProtection="1"/>
    <xf numFmtId="176" fontId="10" fillId="0" borderId="1" xfId="0" applyNumberFormat="1" applyFont="1" applyFill="1" applyBorder="1" applyAlignment="1" applyProtection="1">
      <alignment horizontal="right"/>
    </xf>
    <xf numFmtId="176" fontId="10" fillId="4" borderId="1" xfId="0" applyNumberFormat="1" applyFont="1" applyFill="1" applyBorder="1" applyAlignment="1" applyProtection="1">
      <alignment horizontal="right"/>
    </xf>
    <xf numFmtId="10" fontId="10" fillId="3" borderId="1" xfId="1" applyNumberFormat="1" applyFont="1" applyFill="1" applyBorder="1" applyProtection="1"/>
    <xf numFmtId="176" fontId="10" fillId="3" borderId="1" xfId="0" applyNumberFormat="1" applyFont="1" applyFill="1" applyBorder="1" applyAlignment="1" applyProtection="1">
      <alignment horizontal="right"/>
    </xf>
    <xf numFmtId="10" fontId="10" fillId="0" borderId="1" xfId="0" applyNumberFormat="1" applyFont="1" applyFill="1" applyBorder="1" applyAlignment="1" applyProtection="1">
      <alignment horizontal="right"/>
    </xf>
    <xf numFmtId="10" fontId="10" fillId="3" borderId="1" xfId="0" applyNumberFormat="1" applyFont="1" applyFill="1" applyBorder="1" applyAlignment="1" applyProtection="1">
      <alignment horizontal="right"/>
    </xf>
    <xf numFmtId="176" fontId="9" fillId="3" borderId="1" xfId="0" applyNumberFormat="1" applyFont="1" applyFill="1" applyBorder="1" applyAlignment="1" applyProtection="1">
      <alignment horizontal="right"/>
    </xf>
    <xf numFmtId="176" fontId="10" fillId="0" borderId="1" xfId="0" applyNumberFormat="1" applyFont="1" applyFill="1" applyBorder="1" applyAlignment="1" applyProtection="1">
      <alignment horizontal="right"/>
      <protection locked="0"/>
    </xf>
    <xf numFmtId="176" fontId="9" fillId="4" borderId="1" xfId="0" applyNumberFormat="1" applyFont="1" applyFill="1" applyBorder="1" applyAlignment="1" applyProtection="1">
      <alignment horizontal="right"/>
    </xf>
    <xf numFmtId="0" fontId="0" fillId="0" borderId="4" xfId="0" applyNumberFormat="1" applyFont="1" applyFill="1" applyBorder="1" applyAlignment="1" applyProtection="1">
      <alignment horizontal="centerContinuous"/>
    </xf>
    <xf numFmtId="0" fontId="0" fillId="0" borderId="0" xfId="0" applyBorder="1"/>
    <xf numFmtId="176" fontId="9" fillId="0" borderId="1" xfId="0" applyNumberFormat="1" applyFont="1" applyFill="1" applyBorder="1" applyAlignment="1" applyProtection="1">
      <alignment horizontal="right"/>
      <protection locked="0"/>
    </xf>
    <xf numFmtId="176" fontId="9" fillId="0" borderId="1" xfId="0" applyNumberFormat="1" applyFont="1" applyFill="1" applyBorder="1" applyAlignment="1" applyProtection="1">
      <protection locked="0"/>
    </xf>
    <xf numFmtId="0" fontId="9" fillId="0" borderId="0" xfId="0" applyNumberFormat="1" applyFont="1" applyFill="1" applyAlignment="1" applyProtection="1">
      <alignment horizontal="left"/>
    </xf>
    <xf numFmtId="0" fontId="0" fillId="0" borderId="0" xfId="0" applyProtection="1">
      <protection locked="0"/>
    </xf>
    <xf numFmtId="31" fontId="9" fillId="0" borderId="2" xfId="0" applyNumberFormat="1" applyFont="1" applyFill="1" applyBorder="1" applyAlignment="1" applyProtection="1">
      <alignment horizontal="left"/>
      <protection locked="0"/>
    </xf>
    <xf numFmtId="31" fontId="9" fillId="0" borderId="2" xfId="0" applyNumberFormat="1" applyFont="1" applyFill="1" applyBorder="1" applyAlignment="1" applyProtection="1">
      <alignment horizontal="left"/>
    </xf>
    <xf numFmtId="0" fontId="9" fillId="5" borderId="1" xfId="0" applyNumberFormat="1" applyFont="1" applyFill="1" applyBorder="1" applyAlignment="1" applyProtection="1">
      <alignment horizontal="center"/>
    </xf>
    <xf numFmtId="10" fontId="10" fillId="5" borderId="1" xfId="0" applyNumberFormat="1" applyFont="1" applyFill="1" applyBorder="1" applyAlignment="1" applyProtection="1">
      <alignment horizontal="right"/>
    </xf>
    <xf numFmtId="10" fontId="10" fillId="4" borderId="1" xfId="0" applyNumberFormat="1" applyFont="1" applyFill="1" applyBorder="1" applyAlignment="1" applyProtection="1">
      <alignment horizontal="right"/>
    </xf>
    <xf numFmtId="57" fontId="9" fillId="0" borderId="2" xfId="0" applyNumberFormat="1" applyFont="1" applyFill="1" applyBorder="1" applyAlignment="1" applyProtection="1">
      <alignment horizontal="left"/>
    </xf>
    <xf numFmtId="57" fontId="9" fillId="0" borderId="2" xfId="0" applyNumberFormat="1" applyFont="1" applyFill="1" applyBorder="1" applyAlignment="1" applyProtection="1">
      <alignment horizontal="left"/>
      <protection locked="0"/>
    </xf>
    <xf numFmtId="10" fontId="9" fillId="4" borderId="1" xfId="0" applyNumberFormat="1" applyFont="1" applyFill="1" applyBorder="1" applyAlignment="1" applyProtection="1">
      <alignment horizontal="right"/>
    </xf>
    <xf numFmtId="0" fontId="9" fillId="3" borderId="1" xfId="0" applyNumberFormat="1" applyFont="1" applyFill="1" applyBorder="1" applyAlignment="1" applyProtection="1">
      <alignment horizontal="center" vertical="center"/>
    </xf>
    <xf numFmtId="177" fontId="9" fillId="0" borderId="1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Border="1"/>
    <xf numFmtId="10" fontId="9" fillId="4" borderId="1" xfId="0" applyNumberFormat="1" applyFont="1" applyFill="1" applyBorder="1"/>
    <xf numFmtId="0" fontId="11" fillId="3" borderId="1" xfId="0" applyNumberFormat="1" applyFont="1" applyFill="1" applyBorder="1" applyAlignment="1" applyProtection="1">
      <alignment horizontal="center"/>
    </xf>
    <xf numFmtId="10" fontId="9" fillId="3" borderId="1" xfId="0" applyNumberFormat="1" applyFont="1" applyFill="1" applyBorder="1" applyAlignment="1" applyProtection="1">
      <alignment horizontal="right"/>
    </xf>
    <xf numFmtId="0" fontId="18" fillId="4" borderId="1" xfId="0" applyNumberFormat="1" applyFont="1" applyFill="1" applyBorder="1" applyAlignment="1" applyProtection="1">
      <alignment horizontal="center"/>
    </xf>
    <xf numFmtId="0" fontId="18" fillId="3" borderId="1" xfId="0" applyNumberFormat="1" applyFont="1" applyFill="1" applyBorder="1" applyAlignment="1" applyProtection="1"/>
    <xf numFmtId="10" fontId="9" fillId="5" borderId="1" xfId="0" applyNumberFormat="1" applyFont="1" applyFill="1" applyBorder="1" applyAlignment="1" applyProtection="1">
      <alignment horizontal="right"/>
    </xf>
    <xf numFmtId="0" fontId="9" fillId="3" borderId="1" xfId="0" applyFont="1" applyFill="1" applyBorder="1" applyAlignment="1">
      <alignment horizontal="center"/>
    </xf>
    <xf numFmtId="0" fontId="9" fillId="4" borderId="1" xfId="0" applyFont="1" applyFill="1" applyBorder="1"/>
    <xf numFmtId="0" fontId="0" fillId="4" borderId="1" xfId="0" applyFill="1" applyBorder="1"/>
    <xf numFmtId="0" fontId="0" fillId="0" borderId="1" xfId="0" applyBorder="1"/>
    <xf numFmtId="176" fontId="0" fillId="4" borderId="1" xfId="0" applyNumberFormat="1" applyFill="1" applyBorder="1"/>
    <xf numFmtId="176" fontId="0" fillId="0" borderId="1" xfId="0" applyNumberFormat="1" applyBorder="1" applyProtection="1">
      <protection locked="0"/>
    </xf>
    <xf numFmtId="10" fontId="0" fillId="4" borderId="1" xfId="0" applyNumberFormat="1" applyFill="1" applyBorder="1"/>
    <xf numFmtId="0" fontId="9" fillId="0" borderId="0" xfId="0" applyFont="1" applyProtection="1">
      <protection locked="0"/>
    </xf>
    <xf numFmtId="0" fontId="0" fillId="3" borderId="1" xfId="0" applyFill="1" applyBorder="1"/>
    <xf numFmtId="0" fontId="18" fillId="3" borderId="1" xfId="0" applyFont="1" applyFill="1" applyBorder="1"/>
    <xf numFmtId="0" fontId="9" fillId="3" borderId="1" xfId="0" applyFont="1" applyFill="1" applyBorder="1"/>
    <xf numFmtId="0" fontId="19" fillId="3" borderId="1" xfId="0" applyFont="1" applyFill="1" applyBorder="1"/>
    <xf numFmtId="0" fontId="18" fillId="3" borderId="1" xfId="0" applyFont="1" applyFill="1" applyBorder="1" applyAlignment="1">
      <alignment horizontal="center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10" fontId="9" fillId="6" borderId="1" xfId="0" applyNumberFormat="1" applyFont="1" applyFill="1" applyBorder="1"/>
    <xf numFmtId="0" fontId="0" fillId="6" borderId="0" xfId="0" applyFill="1"/>
    <xf numFmtId="0" fontId="0" fillId="0" borderId="4" xfId="0" applyBorder="1"/>
    <xf numFmtId="0" fontId="0" fillId="0" borderId="5" xfId="0" applyBorder="1"/>
    <xf numFmtId="0" fontId="0" fillId="0" borderId="2" xfId="0" applyBorder="1"/>
    <xf numFmtId="0" fontId="0" fillId="0" borderId="6" xfId="0" applyBorder="1"/>
    <xf numFmtId="0" fontId="1" fillId="0" borderId="0" xfId="0" applyFont="1" applyAlignment="1">
      <alignment horizontal="center"/>
    </xf>
    <xf numFmtId="0" fontId="0" fillId="0" borderId="7" xfId="0" applyBorder="1"/>
    <xf numFmtId="0" fontId="0" fillId="0" borderId="8" xfId="0" applyBorder="1"/>
    <xf numFmtId="0" fontId="18" fillId="0" borderId="0" xfId="0" applyFont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9" fillId="0" borderId="1" xfId="0" applyFont="1" applyBorder="1" applyProtection="1">
      <protection locked="0"/>
    </xf>
    <xf numFmtId="0" fontId="9" fillId="0" borderId="0" xfId="0" applyFont="1" applyAlignment="1">
      <alignment horizontal="right"/>
    </xf>
    <xf numFmtId="0" fontId="0" fillId="0" borderId="0" xfId="0" applyAlignment="1" applyProtection="1">
      <alignment horizontal="left"/>
      <protection locked="0"/>
    </xf>
    <xf numFmtId="0" fontId="9" fillId="3" borderId="1" xfId="0" applyNumberFormat="1" applyFont="1" applyFill="1" applyBorder="1" applyAlignment="1" applyProtection="1">
      <protection locked="0"/>
    </xf>
    <xf numFmtId="0" fontId="9" fillId="3" borderId="16" xfId="0" applyFont="1" applyFill="1" applyBorder="1"/>
    <xf numFmtId="0" fontId="9" fillId="3" borderId="17" xfId="0" applyFont="1" applyFill="1" applyBorder="1"/>
    <xf numFmtId="0" fontId="9" fillId="3" borderId="18" xfId="0" applyFont="1" applyFill="1" applyBorder="1"/>
    <xf numFmtId="0" fontId="9" fillId="3" borderId="19" xfId="0" applyFont="1" applyFill="1" applyBorder="1"/>
    <xf numFmtId="0" fontId="9" fillId="3" borderId="18" xfId="0" applyFont="1" applyFill="1" applyBorder="1" applyAlignment="1">
      <alignment horizontal="right"/>
    </xf>
    <xf numFmtId="0" fontId="9" fillId="3" borderId="19" xfId="0" applyFont="1" applyFill="1" applyBorder="1" applyAlignment="1">
      <alignment horizontal="right"/>
    </xf>
    <xf numFmtId="0" fontId="9" fillId="3" borderId="17" xfId="0" applyFont="1" applyFill="1" applyBorder="1" applyAlignment="1">
      <alignment horizontal="right"/>
    </xf>
    <xf numFmtId="0" fontId="9" fillId="3" borderId="20" xfId="0" applyFont="1" applyFill="1" applyBorder="1"/>
    <xf numFmtId="0" fontId="0" fillId="6" borderId="1" xfId="0" applyFill="1" applyBorder="1"/>
    <xf numFmtId="0" fontId="11" fillId="3" borderId="1" xfId="0" applyFont="1" applyFill="1" applyBorder="1" applyAlignment="1">
      <alignment wrapText="1"/>
    </xf>
    <xf numFmtId="0" fontId="18" fillId="3" borderId="1" xfId="0" applyFont="1" applyFill="1" applyBorder="1" applyAlignment="1">
      <alignment horizontal="left"/>
    </xf>
    <xf numFmtId="0" fontId="9" fillId="3" borderId="1" xfId="0" applyFont="1" applyFill="1" applyBorder="1" applyAlignment="1">
      <alignment wrapText="1"/>
    </xf>
    <xf numFmtId="0" fontId="11" fillId="3" borderId="21" xfId="0" applyFont="1" applyFill="1" applyBorder="1" applyAlignment="1">
      <alignment wrapText="1"/>
    </xf>
    <xf numFmtId="0" fontId="0" fillId="3" borderId="1" xfId="0" applyFill="1" applyBorder="1" applyAlignment="1">
      <alignment vertical="center"/>
    </xf>
    <xf numFmtId="0" fontId="0" fillId="0" borderId="1" xfId="0" applyFill="1" applyBorder="1" applyProtection="1">
      <protection locked="0"/>
    </xf>
    <xf numFmtId="13" fontId="0" fillId="0" borderId="1" xfId="1" applyFont="1" applyFill="1" applyBorder="1" applyProtection="1">
      <protection locked="0"/>
    </xf>
    <xf numFmtId="0" fontId="0" fillId="7" borderId="1" xfId="0" applyFill="1" applyBorder="1"/>
    <xf numFmtId="13" fontId="0" fillId="7" borderId="1" xfId="1" applyFont="1" applyFill="1" applyBorder="1"/>
    <xf numFmtId="10" fontId="9" fillId="7" borderId="1" xfId="0" applyNumberFormat="1" applyFont="1" applyFill="1" applyBorder="1"/>
    <xf numFmtId="10" fontId="0" fillId="7" borderId="1" xfId="0" applyNumberFormat="1" applyFill="1" applyBorder="1"/>
    <xf numFmtId="0" fontId="0" fillId="7" borderId="1" xfId="0" applyNumberFormat="1" applyFill="1" applyBorder="1"/>
    <xf numFmtId="0" fontId="0" fillId="7" borderId="1" xfId="1" applyNumberFormat="1" applyFont="1" applyFill="1" applyBorder="1"/>
    <xf numFmtId="0" fontId="9" fillId="0" borderId="0" xfId="0" applyNumberFormat="1" applyFont="1" applyFill="1" applyBorder="1" applyAlignment="1" applyProtection="1">
      <protection locked="0"/>
    </xf>
    <xf numFmtId="0" fontId="9" fillId="0" borderId="2" xfId="0" applyNumberFormat="1" applyFont="1" applyFill="1" applyBorder="1" applyAlignment="1" applyProtection="1">
      <protection locked="0"/>
    </xf>
    <xf numFmtId="0" fontId="9" fillId="0" borderId="0" xfId="0" applyNumberFormat="1" applyFont="1" applyFill="1" applyAlignment="1" applyProtection="1">
      <protection locked="0"/>
    </xf>
    <xf numFmtId="176" fontId="10" fillId="7" borderId="1" xfId="0" applyNumberFormat="1" applyFont="1" applyFill="1" applyBorder="1" applyAlignment="1" applyProtection="1">
      <alignment horizontal="right"/>
    </xf>
    <xf numFmtId="10" fontId="10" fillId="7" borderId="0" xfId="1" applyNumberFormat="1" applyFont="1" applyFill="1" applyProtection="1"/>
    <xf numFmtId="10" fontId="10" fillId="7" borderId="1" xfId="1" applyNumberFormat="1" applyFont="1" applyFill="1" applyBorder="1" applyProtection="1"/>
    <xf numFmtId="10" fontId="10" fillId="7" borderId="1" xfId="0" applyNumberFormat="1" applyFont="1" applyFill="1" applyBorder="1" applyAlignment="1" applyProtection="1">
      <alignment horizontal="right"/>
    </xf>
    <xf numFmtId="176" fontId="9" fillId="7" borderId="1" xfId="0" applyNumberFormat="1" applyFont="1" applyFill="1" applyBorder="1" applyAlignment="1" applyProtection="1">
      <alignment horizontal="right"/>
    </xf>
    <xf numFmtId="10" fontId="9" fillId="7" borderId="1" xfId="0" applyNumberFormat="1" applyFont="1" applyFill="1" applyBorder="1" applyAlignment="1" applyProtection="1">
      <alignment horizontal="right"/>
    </xf>
    <xf numFmtId="177" fontId="9" fillId="7" borderId="1" xfId="0" applyNumberFormat="1" applyFont="1" applyFill="1" applyBorder="1" applyAlignment="1" applyProtection="1"/>
    <xf numFmtId="10" fontId="9" fillId="7" borderId="1" xfId="0" applyNumberFormat="1" applyFont="1" applyFill="1" applyBorder="1" applyAlignment="1" applyProtection="1"/>
    <xf numFmtId="0" fontId="9" fillId="7" borderId="1" xfId="0" applyNumberFormat="1" applyFont="1" applyFill="1" applyBorder="1" applyAlignment="1" applyProtection="1"/>
    <xf numFmtId="10" fontId="0" fillId="7" borderId="22" xfId="0" applyNumberFormat="1" applyFill="1" applyBorder="1"/>
    <xf numFmtId="176" fontId="0" fillId="7" borderId="22" xfId="0" applyNumberFormat="1" applyFill="1" applyBorder="1"/>
    <xf numFmtId="176" fontId="0" fillId="7" borderId="23" xfId="0" applyNumberFormat="1" applyFill="1" applyBorder="1"/>
    <xf numFmtId="176" fontId="0" fillId="7" borderId="24" xfId="0" applyNumberFormat="1" applyFill="1" applyBorder="1"/>
    <xf numFmtId="176" fontId="0" fillId="7" borderId="25" xfId="0" applyNumberFormat="1" applyFill="1" applyBorder="1"/>
    <xf numFmtId="176" fontId="0" fillId="7" borderId="26" xfId="0" applyNumberFormat="1" applyFill="1" applyBorder="1"/>
    <xf numFmtId="0" fontId="15" fillId="0" borderId="0" xfId="0" applyFont="1" applyAlignment="1">
      <alignment horizontal="center"/>
    </xf>
    <xf numFmtId="0" fontId="4" fillId="0" borderId="0" xfId="0" applyFont="1" applyFill="1" applyAlignment="1">
      <alignment horizontal="centerContinuous" vertical="center"/>
    </xf>
    <xf numFmtId="0" fontId="5" fillId="0" borderId="0" xfId="0" applyFont="1" applyFill="1" applyAlignment="1">
      <alignment horizontal="centerContinuous" vertical="center"/>
    </xf>
    <xf numFmtId="0" fontId="6" fillId="0" borderId="0" xfId="0" applyFont="1" applyFill="1" applyAlignment="1">
      <alignment horizontal="centerContinuous" vertical="center"/>
    </xf>
    <xf numFmtId="0" fontId="8" fillId="0" borderId="0" xfId="0" applyNumberFormat="1" applyFont="1" applyFill="1" applyAlignment="1" applyProtection="1">
      <alignment horizontal="centerContinuous"/>
    </xf>
    <xf numFmtId="0" fontId="9" fillId="9" borderId="1" xfId="0" applyFont="1" applyFill="1" applyBorder="1" applyAlignment="1">
      <alignment horizontal="center" vertical="center"/>
    </xf>
    <xf numFmtId="0" fontId="0" fillId="4" borderId="1" xfId="0" applyFill="1" applyBorder="1" applyAlignment="1" applyProtection="1">
      <alignment horizontal="center" vertical="center"/>
    </xf>
    <xf numFmtId="0" fontId="0" fillId="8" borderId="1" xfId="0" applyFill="1" applyBorder="1" applyAlignment="1" applyProtection="1">
      <alignment horizontal="center" vertical="center"/>
      <protection locked="0"/>
    </xf>
    <xf numFmtId="0" fontId="0" fillId="7" borderId="1" xfId="0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9" fillId="3" borderId="3" xfId="0" applyNumberFormat="1" applyFont="1" applyFill="1" applyBorder="1" applyAlignment="1" applyProtection="1">
      <alignment horizontal="center" vertical="center"/>
    </xf>
    <xf numFmtId="0" fontId="9" fillId="3" borderId="27" xfId="0" applyNumberFormat="1" applyFont="1" applyFill="1" applyBorder="1" applyAlignment="1" applyProtection="1">
      <alignment horizontal="center" vertical="center"/>
    </xf>
    <xf numFmtId="0" fontId="1" fillId="0" borderId="28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0" fontId="1" fillId="0" borderId="29" xfId="0" applyNumberFormat="1" applyFont="1" applyFill="1" applyBorder="1" applyAlignment="1" applyProtection="1">
      <alignment horizontal="center"/>
    </xf>
    <xf numFmtId="2" fontId="9" fillId="3" borderId="3" xfId="0" applyNumberFormat="1" applyFont="1" applyFill="1" applyBorder="1" applyAlignment="1" applyProtection="1">
      <alignment horizontal="center" vertical="center"/>
    </xf>
    <xf numFmtId="2" fontId="9" fillId="3" borderId="27" xfId="0" applyNumberFormat="1" applyFont="1" applyFill="1" applyBorder="1" applyAlignment="1" applyProtection="1">
      <alignment horizontal="center" vertical="center"/>
    </xf>
    <xf numFmtId="0" fontId="15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16" fillId="0" borderId="4" xfId="0" applyNumberFormat="1" applyFont="1" applyFill="1" applyBorder="1" applyAlignment="1" applyProtection="1">
      <alignment horizontal="center"/>
    </xf>
    <xf numFmtId="0" fontId="16" fillId="0" borderId="30" xfId="0" applyNumberFormat="1" applyFont="1" applyFill="1" applyBorder="1" applyAlignment="1" applyProtection="1">
      <alignment horizontal="center"/>
    </xf>
    <xf numFmtId="0" fontId="9" fillId="3" borderId="3" xfId="0" applyNumberFormat="1" applyFont="1" applyFill="1" applyBorder="1" applyAlignment="1" applyProtection="1">
      <alignment horizontal="center"/>
    </xf>
    <xf numFmtId="0" fontId="9" fillId="3" borderId="27" xfId="0" applyNumberFormat="1" applyFont="1" applyFill="1" applyBorder="1" applyAlignment="1" applyProtection="1">
      <alignment horizontal="center"/>
    </xf>
    <xf numFmtId="0" fontId="9" fillId="3" borderId="3" xfId="0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 vertical="center" wrapText="1"/>
    </xf>
    <xf numFmtId="0" fontId="17" fillId="0" borderId="7" xfId="0" applyNumberFormat="1" applyFont="1" applyFill="1" applyBorder="1" applyAlignment="1" applyProtection="1">
      <alignment horizontal="center"/>
    </xf>
    <xf numFmtId="0" fontId="17" fillId="0" borderId="0" xfId="0" applyNumberFormat="1" applyFont="1" applyFill="1" applyBorder="1" applyAlignment="1" applyProtection="1">
      <alignment horizontal="center"/>
    </xf>
    <xf numFmtId="0" fontId="9" fillId="3" borderId="1" xfId="0" applyNumberFormat="1" applyFont="1" applyFill="1" applyBorder="1" applyAlignment="1" applyProtection="1">
      <alignment horizontal="center" vertical="center"/>
    </xf>
    <xf numFmtId="0" fontId="15" fillId="0" borderId="0" xfId="0" applyNumberFormat="1" applyFont="1" applyFill="1" applyAlignment="1" applyProtection="1">
      <alignment horizontal="center"/>
    </xf>
    <xf numFmtId="0" fontId="15" fillId="0" borderId="2" xfId="0" applyNumberFormat="1" applyFont="1" applyFill="1" applyBorder="1" applyAlignment="1" applyProtection="1">
      <alignment horizontal="center"/>
    </xf>
    <xf numFmtId="0" fontId="9" fillId="3" borderId="1" xfId="0" applyNumberFormat="1" applyFont="1" applyFill="1" applyBorder="1" applyAlignment="1" applyProtection="1">
      <alignment horizontal="center"/>
    </xf>
    <xf numFmtId="0" fontId="20" fillId="0" borderId="0" xfId="0" applyFont="1" applyAlignment="1">
      <alignment horizontal="center"/>
    </xf>
    <xf numFmtId="0" fontId="9" fillId="9" borderId="28" xfId="0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center" vertical="center"/>
    </xf>
    <xf numFmtId="0" fontId="9" fillId="9" borderId="29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9" fillId="9" borderId="1" xfId="0" applyFont="1" applyFill="1" applyBorder="1" applyAlignment="1">
      <alignment horizontal="center" vertical="center" wrapText="1"/>
    </xf>
    <xf numFmtId="0" fontId="21" fillId="9" borderId="28" xfId="0" applyFont="1" applyFill="1" applyBorder="1" applyAlignment="1">
      <alignment horizontal="center" vertical="center"/>
    </xf>
    <xf numFmtId="0" fontId="21" fillId="9" borderId="5" xfId="0" applyFont="1" applyFill="1" applyBorder="1" applyAlignment="1">
      <alignment horizontal="center" vertical="center"/>
    </xf>
    <xf numFmtId="0" fontId="21" fillId="9" borderId="29" xfId="0" applyFont="1" applyFill="1" applyBorder="1" applyAlignment="1">
      <alignment horizontal="center" vertical="center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454545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showGridLines="0" tabSelected="1" workbookViewId="0">
      <selection activeCell="A3" sqref="A3"/>
    </sheetView>
  </sheetViews>
  <sheetFormatPr defaultColWidth="9.140625" defaultRowHeight="12.75"/>
  <cols>
    <col min="1" max="1" width="30.28515625" bestFit="1" customWidth="1"/>
    <col min="2" max="2" width="5.42578125" style="1" bestFit="1" customWidth="1"/>
    <col min="3" max="3" width="16.42578125" customWidth="1"/>
    <col min="4" max="4" width="22.140625" customWidth="1"/>
    <col min="5" max="5" width="38.7109375" bestFit="1" customWidth="1"/>
    <col min="6" max="6" width="6" style="1" customWidth="1"/>
    <col min="7" max="8" width="22.140625" customWidth="1"/>
  </cols>
  <sheetData>
    <row r="1" spans="1:8" ht="36.75" customHeight="1">
      <c r="A1" s="144" t="s">
        <v>0</v>
      </c>
      <c r="B1" s="145"/>
      <c r="C1" s="146"/>
      <c r="D1" s="146"/>
      <c r="E1" s="146"/>
      <c r="F1" s="145"/>
      <c r="G1" s="3"/>
      <c r="H1" s="147"/>
    </row>
    <row r="2" spans="1:8" ht="17.100000000000001" customHeight="1">
      <c r="A2" s="5"/>
      <c r="B2" s="5"/>
      <c r="C2" s="7"/>
      <c r="D2" s="7"/>
      <c r="E2" s="7"/>
      <c r="F2" s="7"/>
      <c r="G2" s="5"/>
      <c r="H2" s="16" t="s">
        <v>1</v>
      </c>
    </row>
    <row r="3" spans="1:8" ht="17.100000000000001" customHeight="1">
      <c r="A3" s="125" t="s">
        <v>348</v>
      </c>
      <c r="B3" s="5"/>
      <c r="C3" s="7"/>
      <c r="D3" s="17" t="s">
        <v>3</v>
      </c>
      <c r="E3" s="48">
        <v>40999</v>
      </c>
      <c r="F3" s="7"/>
      <c r="G3" s="5"/>
      <c r="H3" s="17" t="s">
        <v>4</v>
      </c>
    </row>
    <row r="4" spans="1:8" s="2" customFormat="1" ht="17.100000000000001" customHeight="1">
      <c r="A4" s="20" t="s">
        <v>5</v>
      </c>
      <c r="B4" s="20" t="s">
        <v>6</v>
      </c>
      <c r="C4" s="20" t="s">
        <v>7</v>
      </c>
      <c r="D4" s="20" t="s">
        <v>8</v>
      </c>
      <c r="E4" s="20" t="s">
        <v>9</v>
      </c>
      <c r="F4" s="20" t="s">
        <v>6</v>
      </c>
      <c r="G4" s="20" t="s">
        <v>7</v>
      </c>
      <c r="H4" s="20" t="s">
        <v>8</v>
      </c>
    </row>
    <row r="5" spans="1:8" ht="17.100000000000001" customHeight="1">
      <c r="A5" s="21" t="s">
        <v>10</v>
      </c>
      <c r="B5" s="20"/>
      <c r="C5" s="21"/>
      <c r="D5" s="21"/>
      <c r="E5" s="21" t="s">
        <v>11</v>
      </c>
      <c r="F5" s="20"/>
      <c r="G5" s="21"/>
      <c r="H5" s="21"/>
    </row>
    <row r="6" spans="1:8" ht="17.100000000000001" customHeight="1">
      <c r="A6" s="15" t="s">
        <v>12</v>
      </c>
      <c r="B6" s="4">
        <v>1</v>
      </c>
      <c r="C6" s="40">
        <v>1</v>
      </c>
      <c r="D6" s="40">
        <v>1</v>
      </c>
      <c r="E6" s="15" t="s">
        <v>13</v>
      </c>
      <c r="F6" s="4">
        <v>68</v>
      </c>
      <c r="G6" s="40">
        <v>1</v>
      </c>
      <c r="H6" s="40">
        <v>1</v>
      </c>
    </row>
    <row r="7" spans="1:8" ht="17.100000000000001" customHeight="1">
      <c r="A7" s="15" t="s">
        <v>14</v>
      </c>
      <c r="B7" s="4">
        <v>2</v>
      </c>
      <c r="C7" s="40">
        <v>1</v>
      </c>
      <c r="D7" s="40">
        <v>1</v>
      </c>
      <c r="E7" s="15" t="s">
        <v>15</v>
      </c>
      <c r="F7" s="4">
        <v>69</v>
      </c>
      <c r="G7" s="40">
        <v>1</v>
      </c>
      <c r="H7" s="40">
        <v>1</v>
      </c>
    </row>
    <row r="8" spans="1:8" ht="17.100000000000001" customHeight="1">
      <c r="A8" s="15" t="s">
        <v>16</v>
      </c>
      <c r="B8" s="4">
        <v>3</v>
      </c>
      <c r="C8" s="40">
        <v>1</v>
      </c>
      <c r="D8" s="40">
        <v>1</v>
      </c>
      <c r="E8" s="15" t="s">
        <v>17</v>
      </c>
      <c r="F8" s="4">
        <v>70</v>
      </c>
      <c r="G8" s="40">
        <v>1</v>
      </c>
      <c r="H8" s="40">
        <v>1</v>
      </c>
    </row>
    <row r="9" spans="1:8" ht="17.100000000000001" customHeight="1">
      <c r="A9" s="15" t="s">
        <v>18</v>
      </c>
      <c r="B9" s="4">
        <v>4</v>
      </c>
      <c r="C9" s="40">
        <v>1</v>
      </c>
      <c r="D9" s="40">
        <v>1</v>
      </c>
      <c r="E9" s="15" t="s">
        <v>19</v>
      </c>
      <c r="F9" s="4">
        <v>71</v>
      </c>
      <c r="G9" s="40">
        <v>1</v>
      </c>
      <c r="H9" s="40">
        <v>1</v>
      </c>
    </row>
    <row r="10" spans="1:8" ht="17.100000000000001" customHeight="1">
      <c r="A10" s="15" t="s">
        <v>20</v>
      </c>
      <c r="B10" s="4">
        <v>5</v>
      </c>
      <c r="C10" s="40">
        <v>1</v>
      </c>
      <c r="D10" s="40">
        <v>1</v>
      </c>
      <c r="E10" s="15" t="s">
        <v>21</v>
      </c>
      <c r="F10" s="4">
        <v>72</v>
      </c>
      <c r="G10" s="40">
        <v>1</v>
      </c>
      <c r="H10" s="40">
        <v>1</v>
      </c>
    </row>
    <row r="11" spans="1:8" ht="17.100000000000001" customHeight="1">
      <c r="A11" s="15" t="s">
        <v>22</v>
      </c>
      <c r="B11" s="4">
        <v>6</v>
      </c>
      <c r="C11" s="40">
        <v>1</v>
      </c>
      <c r="D11" s="40">
        <v>1</v>
      </c>
      <c r="E11" s="15" t="s">
        <v>23</v>
      </c>
      <c r="F11" s="4">
        <v>73</v>
      </c>
      <c r="G11" s="40">
        <v>1</v>
      </c>
      <c r="H11" s="40">
        <v>1</v>
      </c>
    </row>
    <row r="12" spans="1:8" ht="17.100000000000001" customHeight="1">
      <c r="A12" s="15" t="s">
        <v>24</v>
      </c>
      <c r="B12" s="4">
        <v>7</v>
      </c>
      <c r="C12" s="40">
        <v>1</v>
      </c>
      <c r="D12" s="40">
        <v>1</v>
      </c>
      <c r="E12" s="15" t="s">
        <v>25</v>
      </c>
      <c r="F12" s="4">
        <v>74</v>
      </c>
      <c r="G12" s="40">
        <v>1</v>
      </c>
      <c r="H12" s="40">
        <v>1</v>
      </c>
    </row>
    <row r="13" spans="1:8" ht="17.100000000000001" customHeight="1">
      <c r="A13" s="15" t="s">
        <v>26</v>
      </c>
      <c r="B13" s="4">
        <v>8</v>
      </c>
      <c r="C13" s="40">
        <v>1</v>
      </c>
      <c r="D13" s="40">
        <v>1</v>
      </c>
      <c r="E13" s="15" t="s">
        <v>27</v>
      </c>
      <c r="F13" s="4">
        <v>75</v>
      </c>
      <c r="G13" s="40">
        <v>1</v>
      </c>
      <c r="H13" s="40">
        <v>1</v>
      </c>
    </row>
    <row r="14" spans="1:8" ht="17.100000000000001" customHeight="1">
      <c r="A14" s="15" t="s">
        <v>28</v>
      </c>
      <c r="B14" s="4">
        <v>9</v>
      </c>
      <c r="C14" s="40">
        <v>1</v>
      </c>
      <c r="D14" s="40">
        <v>1</v>
      </c>
      <c r="E14" s="15" t="s">
        <v>29</v>
      </c>
      <c r="F14" s="4">
        <v>80</v>
      </c>
      <c r="G14" s="40">
        <v>1</v>
      </c>
      <c r="H14" s="40">
        <v>1</v>
      </c>
    </row>
    <row r="15" spans="1:8" ht="17.100000000000001" customHeight="1">
      <c r="A15" s="15" t="s">
        <v>30</v>
      </c>
      <c r="B15" s="4">
        <v>10</v>
      </c>
      <c r="C15" s="40">
        <v>1</v>
      </c>
      <c r="D15" s="40">
        <v>1</v>
      </c>
      <c r="E15" s="15" t="s">
        <v>31</v>
      </c>
      <c r="F15" s="4">
        <v>81</v>
      </c>
      <c r="G15" s="40">
        <v>1</v>
      </c>
      <c r="H15" s="40">
        <v>1</v>
      </c>
    </row>
    <row r="16" spans="1:8" ht="17.100000000000001" customHeight="1">
      <c r="A16" s="15" t="s">
        <v>32</v>
      </c>
      <c r="B16" s="4">
        <v>11</v>
      </c>
      <c r="C16" s="40">
        <v>1</v>
      </c>
      <c r="D16" s="40">
        <v>1</v>
      </c>
      <c r="E16" s="15" t="s">
        <v>33</v>
      </c>
      <c r="F16" s="4">
        <v>82</v>
      </c>
      <c r="G16" s="40">
        <v>1</v>
      </c>
      <c r="H16" s="40">
        <v>1</v>
      </c>
    </row>
    <row r="17" spans="1:8" ht="17.100000000000001" customHeight="1">
      <c r="A17" s="15" t="s">
        <v>34</v>
      </c>
      <c r="B17" s="4">
        <v>21</v>
      </c>
      <c r="C17" s="40">
        <v>1</v>
      </c>
      <c r="D17" s="40">
        <v>1</v>
      </c>
      <c r="E17" s="15" t="s">
        <v>36</v>
      </c>
      <c r="F17" s="4">
        <v>83</v>
      </c>
      <c r="G17" s="40">
        <v>1</v>
      </c>
      <c r="H17" s="40">
        <v>1</v>
      </c>
    </row>
    <row r="18" spans="1:8" ht="17.100000000000001" customHeight="1">
      <c r="A18" s="15" t="s">
        <v>37</v>
      </c>
      <c r="B18" s="4">
        <v>24</v>
      </c>
      <c r="C18" s="40">
        <v>1</v>
      </c>
      <c r="D18" s="40">
        <v>1</v>
      </c>
      <c r="E18" s="15" t="s">
        <v>38</v>
      </c>
      <c r="F18" s="4">
        <v>86</v>
      </c>
      <c r="G18" s="40">
        <v>1</v>
      </c>
      <c r="H18" s="40">
        <v>1</v>
      </c>
    </row>
    <row r="19" spans="1:8" ht="17.100000000000001" customHeight="1">
      <c r="A19" s="23" t="s">
        <v>39</v>
      </c>
      <c r="B19" s="24">
        <v>31</v>
      </c>
      <c r="C19" s="34">
        <f>SUM(C6:C18)</f>
        <v>13</v>
      </c>
      <c r="D19" s="34">
        <f>SUM(D6:D18)</f>
        <v>13</v>
      </c>
      <c r="E19" s="15" t="s">
        <v>40</v>
      </c>
      <c r="F19" s="4">
        <v>90</v>
      </c>
      <c r="G19" s="40">
        <v>1</v>
      </c>
      <c r="H19" s="40">
        <v>1</v>
      </c>
    </row>
    <row r="20" spans="1:8" ht="17.100000000000001" customHeight="1">
      <c r="A20" s="21" t="s">
        <v>41</v>
      </c>
      <c r="B20" s="20"/>
      <c r="C20" s="22" t="s">
        <v>35</v>
      </c>
      <c r="D20" s="22" t="s">
        <v>35</v>
      </c>
      <c r="E20" s="15" t="s">
        <v>35</v>
      </c>
      <c r="F20" s="4"/>
      <c r="G20" s="33" t="s">
        <v>35</v>
      </c>
      <c r="H20" s="33"/>
    </row>
    <row r="21" spans="1:8" ht="17.100000000000001" customHeight="1">
      <c r="A21" s="15" t="s">
        <v>42</v>
      </c>
      <c r="B21" s="4">
        <v>32</v>
      </c>
      <c r="C21" s="40">
        <v>1</v>
      </c>
      <c r="D21" s="40">
        <v>1</v>
      </c>
      <c r="E21" s="23" t="s">
        <v>43</v>
      </c>
      <c r="F21" s="24">
        <v>100</v>
      </c>
      <c r="G21" s="34">
        <f>SUM(G6:G20)</f>
        <v>14</v>
      </c>
      <c r="H21" s="34">
        <f>SUM(H6:H20)</f>
        <v>14</v>
      </c>
    </row>
    <row r="22" spans="1:8" ht="17.100000000000001" customHeight="1">
      <c r="A22" s="15" t="s">
        <v>44</v>
      </c>
      <c r="B22" s="4">
        <v>33</v>
      </c>
      <c r="C22" s="40">
        <v>1</v>
      </c>
      <c r="D22" s="40">
        <v>1</v>
      </c>
      <c r="E22" s="21" t="s">
        <v>45</v>
      </c>
      <c r="F22" s="20" t="s">
        <v>35</v>
      </c>
      <c r="G22" s="22"/>
      <c r="H22" s="22"/>
    </row>
    <row r="23" spans="1:8" ht="17.100000000000001" customHeight="1">
      <c r="A23" s="23" t="s">
        <v>46</v>
      </c>
      <c r="B23" s="24">
        <v>38</v>
      </c>
      <c r="C23" s="34">
        <f>SUM(C21:C22)</f>
        <v>2</v>
      </c>
      <c r="D23" s="34">
        <f>SUM(D21:D22)</f>
        <v>2</v>
      </c>
      <c r="E23" s="15" t="s">
        <v>47</v>
      </c>
      <c r="F23" s="4">
        <v>101</v>
      </c>
      <c r="G23" s="40">
        <v>1</v>
      </c>
      <c r="H23" s="40">
        <v>1</v>
      </c>
    </row>
    <row r="24" spans="1:8" ht="17.100000000000001" customHeight="1">
      <c r="A24" s="21" t="s">
        <v>48</v>
      </c>
      <c r="B24" s="20" t="s">
        <v>35</v>
      </c>
      <c r="C24" s="22"/>
      <c r="D24" s="22"/>
      <c r="E24" s="15" t="s">
        <v>49</v>
      </c>
      <c r="F24" s="4">
        <v>102</v>
      </c>
      <c r="G24" s="40">
        <v>1</v>
      </c>
      <c r="H24" s="40">
        <v>1</v>
      </c>
    </row>
    <row r="25" spans="1:8" ht="17.100000000000001" customHeight="1">
      <c r="A25" s="15" t="s">
        <v>50</v>
      </c>
      <c r="B25" s="4">
        <v>39</v>
      </c>
      <c r="C25" s="40">
        <v>1</v>
      </c>
      <c r="D25" s="40">
        <v>1</v>
      </c>
      <c r="E25" s="15" t="s">
        <v>51</v>
      </c>
      <c r="F25" s="4">
        <v>102</v>
      </c>
      <c r="G25" s="40">
        <v>1</v>
      </c>
      <c r="H25" s="40">
        <v>1</v>
      </c>
    </row>
    <row r="26" spans="1:8" ht="17.100000000000001" customHeight="1">
      <c r="A26" s="15" t="s">
        <v>52</v>
      </c>
      <c r="B26" s="4">
        <v>40</v>
      </c>
      <c r="C26" s="40">
        <v>1</v>
      </c>
      <c r="D26" s="40">
        <v>1</v>
      </c>
      <c r="E26" s="15" t="s">
        <v>53</v>
      </c>
      <c r="F26" s="4">
        <v>106</v>
      </c>
      <c r="G26" s="40">
        <v>1</v>
      </c>
      <c r="H26" s="40">
        <v>1</v>
      </c>
    </row>
    <row r="27" spans="1:8" ht="17.100000000000001" customHeight="1">
      <c r="A27" s="23" t="s">
        <v>54</v>
      </c>
      <c r="B27" s="24">
        <v>41</v>
      </c>
      <c r="C27" s="34">
        <f>C25-C26</f>
        <v>0</v>
      </c>
      <c r="D27" s="34">
        <f>D25-D26</f>
        <v>0</v>
      </c>
      <c r="E27" s="15" t="s">
        <v>55</v>
      </c>
      <c r="F27" s="4">
        <v>108</v>
      </c>
      <c r="G27" s="40">
        <v>1</v>
      </c>
      <c r="H27" s="40">
        <v>1</v>
      </c>
    </row>
    <row r="28" spans="1:8" ht="17.100000000000001" customHeight="1">
      <c r="A28" s="15" t="s">
        <v>56</v>
      </c>
      <c r="B28" s="4">
        <v>42</v>
      </c>
      <c r="C28" s="40">
        <v>1</v>
      </c>
      <c r="D28" s="40">
        <v>1</v>
      </c>
      <c r="E28" s="23" t="s">
        <v>57</v>
      </c>
      <c r="F28" s="24">
        <v>110</v>
      </c>
      <c r="G28" s="34">
        <f>SUM(G23:G27)</f>
        <v>5</v>
      </c>
      <c r="H28" s="34">
        <f>SUM(H23:H27)</f>
        <v>5</v>
      </c>
    </row>
    <row r="29" spans="1:8" ht="17.100000000000001" customHeight="1">
      <c r="A29" s="23" t="s">
        <v>54</v>
      </c>
      <c r="B29" s="24">
        <v>43</v>
      </c>
      <c r="C29" s="34">
        <f>C27-C28</f>
        <v>-1</v>
      </c>
      <c r="D29" s="34">
        <f>D27-D28</f>
        <v>-1</v>
      </c>
      <c r="E29" s="21" t="s">
        <v>58</v>
      </c>
      <c r="F29" s="20" t="s">
        <v>35</v>
      </c>
      <c r="G29" s="22"/>
      <c r="H29" s="22"/>
    </row>
    <row r="30" spans="1:8" ht="17.100000000000001" customHeight="1">
      <c r="A30" s="15" t="s">
        <v>59</v>
      </c>
      <c r="B30" s="4">
        <v>44</v>
      </c>
      <c r="C30" s="40">
        <v>1</v>
      </c>
      <c r="D30" s="40">
        <v>1</v>
      </c>
      <c r="E30" s="15" t="s">
        <v>60</v>
      </c>
      <c r="F30" s="4">
        <v>111</v>
      </c>
      <c r="G30" s="40">
        <v>1</v>
      </c>
      <c r="H30" s="40">
        <v>1</v>
      </c>
    </row>
    <row r="31" spans="1:8" ht="17.100000000000001" customHeight="1">
      <c r="A31" s="15" t="s">
        <v>61</v>
      </c>
      <c r="B31" s="4">
        <v>45</v>
      </c>
      <c r="C31" s="40">
        <v>1</v>
      </c>
      <c r="D31" s="40">
        <v>1</v>
      </c>
      <c r="E31" s="23" t="s">
        <v>62</v>
      </c>
      <c r="F31" s="24">
        <v>114</v>
      </c>
      <c r="G31" s="34">
        <f>G21+G28+G30</f>
        <v>20</v>
      </c>
      <c r="H31" s="34">
        <f>H21+H28+H30</f>
        <v>20</v>
      </c>
    </row>
    <row r="32" spans="1:8" ht="17.100000000000001" customHeight="1">
      <c r="A32" s="15" t="s">
        <v>63</v>
      </c>
      <c r="B32" s="4">
        <v>46</v>
      </c>
      <c r="C32" s="40">
        <v>1</v>
      </c>
      <c r="D32" s="40">
        <v>1</v>
      </c>
      <c r="E32" s="15" t="s">
        <v>35</v>
      </c>
      <c r="F32" s="4" t="s">
        <v>35</v>
      </c>
      <c r="G32" s="6"/>
      <c r="H32" s="6"/>
    </row>
    <row r="33" spans="1:8" ht="17.100000000000001" customHeight="1">
      <c r="A33" s="23" t="s">
        <v>64</v>
      </c>
      <c r="B33" s="24">
        <v>50</v>
      </c>
      <c r="C33" s="34">
        <f>SUM(C29:C32)</f>
        <v>2</v>
      </c>
      <c r="D33" s="34">
        <f>SUM(D29:D32)</f>
        <v>2</v>
      </c>
      <c r="E33" s="21" t="s">
        <v>65</v>
      </c>
      <c r="F33" s="20" t="s">
        <v>35</v>
      </c>
      <c r="G33" s="22" t="s">
        <v>35</v>
      </c>
      <c r="H33" s="22" t="s">
        <v>35</v>
      </c>
    </row>
    <row r="34" spans="1:8" ht="17.100000000000001" customHeight="1">
      <c r="A34" s="21" t="s">
        <v>66</v>
      </c>
      <c r="B34" s="20" t="s">
        <v>35</v>
      </c>
      <c r="C34" s="22" t="s">
        <v>35</v>
      </c>
      <c r="D34" s="22" t="s">
        <v>35</v>
      </c>
      <c r="E34" s="15" t="s">
        <v>67</v>
      </c>
      <c r="F34" s="4">
        <v>115</v>
      </c>
      <c r="G34" s="40">
        <v>1</v>
      </c>
      <c r="H34" s="40">
        <v>1</v>
      </c>
    </row>
    <row r="35" spans="1:8" ht="17.100000000000001" customHeight="1">
      <c r="A35" s="15" t="s">
        <v>68</v>
      </c>
      <c r="B35" s="4">
        <v>51</v>
      </c>
      <c r="C35" s="40">
        <v>1</v>
      </c>
      <c r="D35" s="40">
        <v>1</v>
      </c>
      <c r="E35" s="15" t="s">
        <v>69</v>
      </c>
      <c r="F35" s="4">
        <v>116</v>
      </c>
      <c r="G35" s="40">
        <v>1</v>
      </c>
      <c r="H35" s="40">
        <v>1</v>
      </c>
    </row>
    <row r="36" spans="1:8" ht="17.100000000000001" customHeight="1">
      <c r="A36" s="15" t="s">
        <v>70</v>
      </c>
      <c r="B36" s="4">
        <v>52</v>
      </c>
      <c r="C36" s="40">
        <v>1</v>
      </c>
      <c r="D36" s="40">
        <v>1</v>
      </c>
      <c r="E36" s="23" t="s">
        <v>71</v>
      </c>
      <c r="F36" s="24">
        <v>117</v>
      </c>
      <c r="G36" s="34">
        <f>G34-G35</f>
        <v>0</v>
      </c>
      <c r="H36" s="34">
        <f>H34-H35</f>
        <v>0</v>
      </c>
    </row>
    <row r="37" spans="1:8" ht="17.100000000000001" customHeight="1">
      <c r="A37" s="15" t="s">
        <v>72</v>
      </c>
      <c r="B37" s="4">
        <v>53</v>
      </c>
      <c r="C37" s="40">
        <v>1</v>
      </c>
      <c r="D37" s="40">
        <v>1</v>
      </c>
      <c r="E37" s="15" t="s">
        <v>73</v>
      </c>
      <c r="F37" s="4">
        <v>118</v>
      </c>
      <c r="G37" s="40">
        <v>1</v>
      </c>
      <c r="H37" s="40">
        <v>1</v>
      </c>
    </row>
    <row r="38" spans="1:8" ht="17.100000000000001" customHeight="1">
      <c r="A38" s="23" t="s">
        <v>74</v>
      </c>
      <c r="B38" s="24">
        <v>60</v>
      </c>
      <c r="C38" s="34">
        <f>SUM(C35:C37)</f>
        <v>3</v>
      </c>
      <c r="D38" s="34">
        <f>SUM(D35:D37)</f>
        <v>3</v>
      </c>
      <c r="E38" s="15" t="s">
        <v>75</v>
      </c>
      <c r="F38" s="4">
        <v>119</v>
      </c>
      <c r="G38" s="40">
        <v>1</v>
      </c>
      <c r="H38" s="40">
        <v>1</v>
      </c>
    </row>
    <row r="39" spans="1:8" ht="17.100000000000001" customHeight="1">
      <c r="A39" s="15" t="s">
        <v>35</v>
      </c>
      <c r="B39" s="4" t="s">
        <v>35</v>
      </c>
      <c r="C39" s="6" t="s">
        <v>35</v>
      </c>
      <c r="D39" s="6" t="s">
        <v>35</v>
      </c>
      <c r="E39" s="15" t="s">
        <v>76</v>
      </c>
      <c r="F39" s="4">
        <v>120</v>
      </c>
      <c r="G39" s="40">
        <v>1</v>
      </c>
      <c r="H39" s="40">
        <v>1</v>
      </c>
    </row>
    <row r="40" spans="1:8" ht="17.100000000000001" customHeight="1">
      <c r="A40" s="21" t="s">
        <v>58</v>
      </c>
      <c r="B40" s="20" t="s">
        <v>35</v>
      </c>
      <c r="C40" s="22" t="s">
        <v>35</v>
      </c>
      <c r="D40" s="22" t="s">
        <v>35</v>
      </c>
      <c r="E40" s="15" t="s">
        <v>77</v>
      </c>
      <c r="F40" s="4">
        <v>121</v>
      </c>
      <c r="G40" s="40">
        <v>1</v>
      </c>
      <c r="H40" s="40">
        <v>1</v>
      </c>
    </row>
    <row r="41" spans="1:8" ht="17.100000000000001" customHeight="1">
      <c r="A41" s="15" t="s">
        <v>78</v>
      </c>
      <c r="B41" s="4">
        <v>61</v>
      </c>
      <c r="C41" s="40">
        <v>1</v>
      </c>
      <c r="D41" s="40">
        <v>1</v>
      </c>
      <c r="E41" s="23" t="s">
        <v>79</v>
      </c>
      <c r="F41" s="24">
        <v>122</v>
      </c>
      <c r="G41" s="34">
        <f>G36+G37+G38+G40</f>
        <v>3</v>
      </c>
      <c r="H41" s="34">
        <f>H36+H37+H38+H40</f>
        <v>3</v>
      </c>
    </row>
    <row r="42" spans="1:8" ht="17.100000000000001" customHeight="1">
      <c r="A42" s="21" t="s">
        <v>80</v>
      </c>
      <c r="B42" s="20">
        <v>67</v>
      </c>
      <c r="C42" s="36">
        <f>C19+C23+C33+C38+C41</f>
        <v>21</v>
      </c>
      <c r="D42" s="36">
        <f>D19+D23+D33+D38+D41</f>
        <v>21</v>
      </c>
      <c r="E42" s="21" t="s">
        <v>81</v>
      </c>
      <c r="F42" s="20">
        <v>135</v>
      </c>
      <c r="G42" s="36">
        <f>G31+G41</f>
        <v>23</v>
      </c>
      <c r="H42" s="36">
        <f>H31+H41</f>
        <v>23</v>
      </c>
    </row>
    <row r="44" spans="1:8">
      <c r="B44"/>
      <c r="F44"/>
    </row>
    <row r="45" spans="1:8" ht="12.75" customHeight="1">
      <c r="B45"/>
      <c r="F45"/>
    </row>
    <row r="46" spans="1:8">
      <c r="B46"/>
      <c r="F46"/>
    </row>
    <row r="47" spans="1:8">
      <c r="B47"/>
      <c r="F47"/>
    </row>
    <row r="48" spans="1:8">
      <c r="B48"/>
      <c r="F48"/>
    </row>
    <row r="49" spans="2:6">
      <c r="B49"/>
      <c r="F49"/>
    </row>
    <row r="50" spans="2:6">
      <c r="B50"/>
      <c r="F50"/>
    </row>
    <row r="51" spans="2:6">
      <c r="B51"/>
      <c r="F51"/>
    </row>
    <row r="52" spans="2:6">
      <c r="B52"/>
      <c r="F52"/>
    </row>
    <row r="53" spans="2:6">
      <c r="F53"/>
    </row>
    <row r="54" spans="2:6">
      <c r="F54"/>
    </row>
    <row r="55" spans="2:6">
      <c r="F55"/>
    </row>
    <row r="56" spans="2:6">
      <c r="F56"/>
    </row>
    <row r="57" spans="2:6">
      <c r="F57"/>
    </row>
    <row r="58" spans="2:6">
      <c r="F58"/>
    </row>
    <row r="59" spans="2:6">
      <c r="F59"/>
    </row>
    <row r="60" spans="2:6">
      <c r="F60"/>
    </row>
  </sheetData>
  <phoneticPr fontId="11" type="noConversion"/>
  <printOptions gridLines="1"/>
  <pageMargins left="0.75" right="0.75" top="1" bottom="1" header="0.5" footer="0.5"/>
  <pageSetup paperSize="9" orientation="portrait" horizontalDpi="180" verticalDpi="180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showGridLines="0" workbookViewId="0">
      <selection activeCell="D3" sqref="D3"/>
    </sheetView>
  </sheetViews>
  <sheetFormatPr defaultRowHeight="12.75"/>
  <cols>
    <col min="1" max="1" width="46.42578125" bestFit="1" customWidth="1"/>
    <col min="2" max="2" width="5.42578125" bestFit="1" customWidth="1"/>
    <col min="3" max="3" width="16.140625" bestFit="1" customWidth="1"/>
    <col min="4" max="4" width="23.85546875" bestFit="1" customWidth="1"/>
    <col min="5" max="5" width="18" customWidth="1"/>
  </cols>
  <sheetData>
    <row r="1" spans="1:6" ht="25.5">
      <c r="A1" s="18" t="s">
        <v>82</v>
      </c>
      <c r="B1" s="19"/>
      <c r="C1" s="19"/>
      <c r="D1" s="19"/>
      <c r="E1" s="42"/>
      <c r="F1" s="43"/>
    </row>
    <row r="2" spans="1:6">
      <c r="A2" s="5" t="s">
        <v>83</v>
      </c>
      <c r="B2" s="5"/>
      <c r="C2" s="5"/>
      <c r="D2" s="5"/>
      <c r="E2" s="5"/>
    </row>
    <row r="3" spans="1:6">
      <c r="A3" s="126" t="s">
        <v>84</v>
      </c>
      <c r="B3" s="10"/>
      <c r="C3" s="10"/>
      <c r="D3" s="54">
        <v>38047</v>
      </c>
      <c r="E3" s="10" t="s">
        <v>85</v>
      </c>
    </row>
    <row r="4" spans="1:6">
      <c r="A4" s="155" t="s">
        <v>86</v>
      </c>
      <c r="B4" s="155" t="s">
        <v>6</v>
      </c>
      <c r="C4" s="160" t="s">
        <v>87</v>
      </c>
      <c r="D4" s="155" t="s">
        <v>177</v>
      </c>
      <c r="E4" s="155" t="s">
        <v>88</v>
      </c>
    </row>
    <row r="5" spans="1:6">
      <c r="A5" s="156"/>
      <c r="B5" s="156"/>
      <c r="C5" s="161"/>
      <c r="D5" s="156"/>
      <c r="E5" s="156"/>
    </row>
    <row r="6" spans="1:6">
      <c r="A6" s="8" t="s">
        <v>157</v>
      </c>
      <c r="B6" s="4">
        <v>1</v>
      </c>
      <c r="C6" s="44">
        <v>1</v>
      </c>
      <c r="D6" s="44">
        <v>1</v>
      </c>
      <c r="E6" s="45">
        <v>1</v>
      </c>
    </row>
    <row r="7" spans="1:6">
      <c r="A7" s="8" t="s">
        <v>89</v>
      </c>
      <c r="B7" s="4">
        <v>2</v>
      </c>
      <c r="C7" s="44">
        <v>1</v>
      </c>
      <c r="D7" s="44">
        <v>1</v>
      </c>
      <c r="E7" s="45">
        <v>1</v>
      </c>
    </row>
    <row r="8" spans="1:6">
      <c r="A8" s="8" t="s">
        <v>90</v>
      </c>
      <c r="B8" s="4">
        <v>3</v>
      </c>
      <c r="C8" s="44">
        <v>1</v>
      </c>
      <c r="D8" s="44">
        <v>1</v>
      </c>
      <c r="E8" s="45">
        <v>1</v>
      </c>
    </row>
    <row r="9" spans="1:6">
      <c r="A9" s="25" t="s">
        <v>91</v>
      </c>
      <c r="B9" s="24">
        <v>4</v>
      </c>
      <c r="C9" s="41">
        <f>C6-C8</f>
        <v>0</v>
      </c>
      <c r="D9" s="41">
        <f>D6-D8</f>
        <v>0</v>
      </c>
      <c r="E9" s="41">
        <f>E6-E8</f>
        <v>0</v>
      </c>
    </row>
    <row r="10" spans="1:6">
      <c r="A10" s="8" t="s">
        <v>92</v>
      </c>
      <c r="B10" s="4">
        <v>5</v>
      </c>
      <c r="C10" s="44">
        <v>1</v>
      </c>
      <c r="D10" s="44">
        <v>1</v>
      </c>
      <c r="E10" s="45">
        <v>1</v>
      </c>
    </row>
    <row r="11" spans="1:6">
      <c r="A11" s="8" t="s">
        <v>93</v>
      </c>
      <c r="B11" s="4">
        <v>6</v>
      </c>
      <c r="C11" s="44">
        <v>1</v>
      </c>
      <c r="D11" s="44">
        <v>1</v>
      </c>
      <c r="E11" s="45">
        <v>1</v>
      </c>
    </row>
    <row r="12" spans="1:6">
      <c r="A12" s="8" t="s">
        <v>94</v>
      </c>
      <c r="B12" s="4">
        <v>7</v>
      </c>
      <c r="C12" s="44">
        <v>1</v>
      </c>
      <c r="D12" s="44">
        <v>1</v>
      </c>
      <c r="E12" s="45">
        <v>1</v>
      </c>
    </row>
    <row r="13" spans="1:6">
      <c r="A13" s="25" t="s">
        <v>95</v>
      </c>
      <c r="B13" s="24">
        <v>8</v>
      </c>
      <c r="C13" s="41">
        <f>C9-C10-C12</f>
        <v>-2</v>
      </c>
      <c r="D13" s="41">
        <f>D9-D10-D12</f>
        <v>-2</v>
      </c>
      <c r="E13" s="41">
        <f>E9-E10-E12</f>
        <v>-2</v>
      </c>
    </row>
    <row r="14" spans="1:6">
      <c r="A14" s="8" t="s">
        <v>96</v>
      </c>
      <c r="B14" s="4">
        <v>9</v>
      </c>
      <c r="C14" s="44">
        <v>1</v>
      </c>
      <c r="D14" s="44">
        <v>1</v>
      </c>
      <c r="E14" s="45">
        <v>1</v>
      </c>
    </row>
    <row r="15" spans="1:6">
      <c r="A15" s="8" t="s">
        <v>97</v>
      </c>
      <c r="B15" s="4">
        <v>10</v>
      </c>
      <c r="C15" s="44">
        <v>1</v>
      </c>
      <c r="D15" s="44">
        <v>1</v>
      </c>
      <c r="E15" s="45">
        <v>1</v>
      </c>
    </row>
    <row r="16" spans="1:6">
      <c r="A16" s="8" t="s">
        <v>98</v>
      </c>
      <c r="B16" s="4">
        <v>11</v>
      </c>
      <c r="C16" s="44">
        <v>1</v>
      </c>
      <c r="D16" s="44">
        <v>1</v>
      </c>
      <c r="E16" s="45">
        <v>1</v>
      </c>
    </row>
    <row r="17" spans="1:5">
      <c r="A17" s="8" t="s">
        <v>99</v>
      </c>
      <c r="B17" s="4">
        <v>12</v>
      </c>
      <c r="C17" s="44">
        <v>1</v>
      </c>
      <c r="D17" s="44">
        <v>1</v>
      </c>
      <c r="E17" s="45">
        <v>1</v>
      </c>
    </row>
    <row r="18" spans="1:5">
      <c r="A18" s="8" t="s">
        <v>100</v>
      </c>
      <c r="B18" s="4">
        <v>13</v>
      </c>
      <c r="C18" s="44">
        <v>1</v>
      </c>
      <c r="D18" s="44">
        <v>1</v>
      </c>
      <c r="E18" s="45">
        <v>1</v>
      </c>
    </row>
    <row r="19" spans="1:5">
      <c r="A19" s="8" t="s">
        <v>101</v>
      </c>
      <c r="B19" s="4">
        <v>14</v>
      </c>
      <c r="C19" s="44">
        <v>1</v>
      </c>
      <c r="D19" s="44">
        <v>1</v>
      </c>
      <c r="E19" s="45">
        <v>1</v>
      </c>
    </row>
    <row r="20" spans="1:5">
      <c r="A20" s="25" t="s">
        <v>102</v>
      </c>
      <c r="B20" s="24">
        <v>15</v>
      </c>
      <c r="C20" s="41">
        <f>C13+C14-C15-C16-C17</f>
        <v>-4</v>
      </c>
      <c r="D20" s="41">
        <f>D13+D14-D15-D16-D17</f>
        <v>-4</v>
      </c>
      <c r="E20" s="41">
        <f>E13+E14-E15-E16-E17</f>
        <v>-4</v>
      </c>
    </row>
    <row r="21" spans="1:5">
      <c r="A21" s="8" t="s">
        <v>103</v>
      </c>
      <c r="B21" s="4">
        <v>16</v>
      </c>
      <c r="C21" s="44">
        <v>1</v>
      </c>
      <c r="D21" s="44">
        <v>1</v>
      </c>
      <c r="E21" s="45">
        <v>1</v>
      </c>
    </row>
    <row r="22" spans="1:5">
      <c r="A22" s="8" t="s">
        <v>104</v>
      </c>
      <c r="B22" s="4">
        <v>17</v>
      </c>
      <c r="C22" s="44">
        <v>1</v>
      </c>
      <c r="D22" s="44">
        <v>1</v>
      </c>
      <c r="E22" s="45">
        <v>1</v>
      </c>
    </row>
    <row r="23" spans="1:5">
      <c r="A23" s="8" t="s">
        <v>105</v>
      </c>
      <c r="B23" s="4">
        <v>18</v>
      </c>
      <c r="C23" s="44">
        <v>1</v>
      </c>
      <c r="D23" s="44">
        <v>1</v>
      </c>
      <c r="E23" s="45">
        <v>1</v>
      </c>
    </row>
    <row r="24" spans="1:5">
      <c r="A24" s="8" t="s">
        <v>106</v>
      </c>
      <c r="B24" s="4">
        <v>19</v>
      </c>
      <c r="C24" s="44">
        <v>1</v>
      </c>
      <c r="D24" s="44">
        <v>1</v>
      </c>
      <c r="E24" s="45">
        <v>1</v>
      </c>
    </row>
    <row r="25" spans="1:5">
      <c r="A25" s="8" t="s">
        <v>107</v>
      </c>
      <c r="B25" s="4">
        <v>20</v>
      </c>
      <c r="C25" s="44">
        <v>1</v>
      </c>
      <c r="D25" s="44">
        <v>1</v>
      </c>
      <c r="E25" s="45">
        <v>1</v>
      </c>
    </row>
    <row r="26" spans="1:5">
      <c r="A26" s="25" t="s">
        <v>108</v>
      </c>
      <c r="B26" s="24">
        <v>21</v>
      </c>
      <c r="C26" s="41">
        <f>C20+C21+C22+C23+C24-C25</f>
        <v>-1</v>
      </c>
      <c r="D26" s="41">
        <f>D20+D21+D22+D23+D24-D25</f>
        <v>-1</v>
      </c>
      <c r="E26" s="41">
        <f>E20+E21+E22+E23+E24-E25</f>
        <v>-1</v>
      </c>
    </row>
    <row r="27" spans="1:5">
      <c r="A27" s="8" t="s">
        <v>109</v>
      </c>
      <c r="B27" s="4">
        <v>22</v>
      </c>
      <c r="C27" s="44">
        <v>1</v>
      </c>
      <c r="D27" s="44">
        <v>1</v>
      </c>
      <c r="E27" s="45">
        <v>1</v>
      </c>
    </row>
    <row r="28" spans="1:5">
      <c r="A28" s="25" t="s">
        <v>110</v>
      </c>
      <c r="B28" s="24">
        <v>23</v>
      </c>
      <c r="C28" s="41">
        <f>C26-C27</f>
        <v>-2</v>
      </c>
      <c r="D28" s="41">
        <f>D26-D27</f>
        <v>-2</v>
      </c>
      <c r="E28" s="41">
        <f>E26-E27</f>
        <v>-2</v>
      </c>
    </row>
    <row r="29" spans="1:5">
      <c r="A29" s="157" t="s">
        <v>111</v>
      </c>
      <c r="B29" s="158"/>
      <c r="C29" s="158"/>
      <c r="D29" s="158"/>
      <c r="E29" s="159"/>
    </row>
    <row r="30" spans="1:5">
      <c r="A30" s="56" t="s">
        <v>112</v>
      </c>
      <c r="B30" s="56" t="s">
        <v>6</v>
      </c>
      <c r="C30" s="56" t="s">
        <v>87</v>
      </c>
      <c r="D30" s="56" t="s">
        <v>171</v>
      </c>
      <c r="E30" s="56" t="s">
        <v>172</v>
      </c>
    </row>
    <row r="31" spans="1:5">
      <c r="A31" s="8" t="s">
        <v>113</v>
      </c>
      <c r="B31" s="9">
        <v>25</v>
      </c>
      <c r="C31" s="57"/>
      <c r="D31" s="57"/>
      <c r="E31" s="57"/>
    </row>
    <row r="32" spans="1:5">
      <c r="A32" s="8" t="s">
        <v>114</v>
      </c>
      <c r="B32" s="9">
        <v>26</v>
      </c>
      <c r="C32" s="57"/>
      <c r="D32" s="57"/>
      <c r="E32" s="57"/>
    </row>
    <row r="33" spans="1:5">
      <c r="A33" s="8" t="s">
        <v>115</v>
      </c>
      <c r="B33" s="9">
        <v>27</v>
      </c>
      <c r="C33" s="45"/>
      <c r="D33" s="45"/>
      <c r="E33" s="45"/>
    </row>
    <row r="34" spans="1:5">
      <c r="A34" s="8" t="s">
        <v>116</v>
      </c>
      <c r="B34" s="9">
        <v>28</v>
      </c>
      <c r="C34" s="45"/>
      <c r="D34" s="45"/>
      <c r="E34" s="45"/>
    </row>
    <row r="35" spans="1:5">
      <c r="A35" s="8" t="s">
        <v>117</v>
      </c>
      <c r="B35" s="9">
        <v>29</v>
      </c>
      <c r="C35" s="45"/>
      <c r="D35" s="45"/>
      <c r="E35" s="45"/>
    </row>
    <row r="36" spans="1:5">
      <c r="A36" s="8" t="s">
        <v>118</v>
      </c>
      <c r="B36" s="9">
        <v>30</v>
      </c>
      <c r="C36" s="45"/>
      <c r="D36" s="45"/>
      <c r="E36" s="45"/>
    </row>
    <row r="37" spans="1:5">
      <c r="A37" s="8" t="s">
        <v>119</v>
      </c>
      <c r="B37" s="9">
        <v>31</v>
      </c>
      <c r="C37" s="45"/>
      <c r="D37" s="45"/>
      <c r="E37" s="45"/>
    </row>
    <row r="38" spans="1:5">
      <c r="A38" s="8" t="s">
        <v>120</v>
      </c>
      <c r="B38" s="9">
        <v>32</v>
      </c>
      <c r="C38" s="45"/>
      <c r="D38" s="45"/>
      <c r="E38" s="45"/>
    </row>
    <row r="39" spans="1:5">
      <c r="A39" s="8" t="s">
        <v>121</v>
      </c>
      <c r="B39" s="9">
        <v>33</v>
      </c>
      <c r="C39" s="45"/>
      <c r="D39" s="45"/>
      <c r="E39" s="45"/>
    </row>
    <row r="40" spans="1:5">
      <c r="A40" s="8" t="s">
        <v>122</v>
      </c>
      <c r="B40" s="9">
        <v>34</v>
      </c>
      <c r="C40" s="45"/>
      <c r="D40" s="45"/>
      <c r="E40" s="45"/>
    </row>
    <row r="41" spans="1:5">
      <c r="A41" s="8" t="s">
        <v>123</v>
      </c>
      <c r="B41" s="9">
        <v>35</v>
      </c>
      <c r="C41" s="45"/>
      <c r="D41" s="45"/>
      <c r="E41" s="45"/>
    </row>
    <row r="42" spans="1:5">
      <c r="A42" s="8" t="s">
        <v>124</v>
      </c>
      <c r="B42" s="9">
        <v>36</v>
      </c>
      <c r="C42" s="45"/>
      <c r="D42" s="45"/>
      <c r="E42" s="45"/>
    </row>
    <row r="43" spans="1:5">
      <c r="A43" s="80" t="s">
        <v>262</v>
      </c>
      <c r="B43" s="81">
        <v>37</v>
      </c>
      <c r="C43" s="99"/>
      <c r="D43" s="99"/>
      <c r="E43" s="99"/>
    </row>
  </sheetData>
  <sheetProtection deleteColumns="0" deleteRows="0"/>
  <mergeCells count="6">
    <mergeCell ref="A4:A5"/>
    <mergeCell ref="A29:E29"/>
    <mergeCell ref="D4:D5"/>
    <mergeCell ref="C4:C5"/>
    <mergeCell ref="E4:E5"/>
    <mergeCell ref="B4:B5"/>
  </mergeCells>
  <phoneticPr fontId="1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showGridLines="0" workbookViewId="0">
      <selection activeCell="C15" sqref="C15"/>
    </sheetView>
  </sheetViews>
  <sheetFormatPr defaultRowHeight="12.75"/>
  <cols>
    <col min="1" max="1" width="56" customWidth="1"/>
    <col min="2" max="2" width="7" bestFit="1" customWidth="1"/>
    <col min="3" max="4" width="22" bestFit="1" customWidth="1"/>
  </cols>
  <sheetData>
    <row r="1" spans="1:4" ht="25.5">
      <c r="A1" s="14" t="s">
        <v>125</v>
      </c>
      <c r="B1" s="12"/>
      <c r="C1" s="13"/>
      <c r="D1" s="13"/>
    </row>
    <row r="2" spans="1:4" ht="15" customHeight="1">
      <c r="A2" s="14"/>
      <c r="B2" s="12"/>
      <c r="C2" s="13"/>
      <c r="D2" s="13"/>
    </row>
    <row r="3" spans="1:4">
      <c r="A3" s="127" t="s">
        <v>180</v>
      </c>
      <c r="B3" s="47">
        <v>2004</v>
      </c>
      <c r="C3" s="46" t="s">
        <v>164</v>
      </c>
      <c r="D3" s="46" t="s">
        <v>165</v>
      </c>
    </row>
    <row r="4" spans="1:4">
      <c r="A4" s="20" t="s">
        <v>126</v>
      </c>
      <c r="B4" s="20" t="s">
        <v>6</v>
      </c>
      <c r="C4" s="20" t="s">
        <v>166</v>
      </c>
      <c r="D4" s="20" t="s">
        <v>167</v>
      </c>
    </row>
    <row r="5" spans="1:4">
      <c r="A5" s="26" t="s">
        <v>127</v>
      </c>
      <c r="B5" s="20"/>
      <c r="C5" s="20"/>
      <c r="D5" s="20"/>
    </row>
    <row r="6" spans="1:4">
      <c r="A6" s="8" t="s">
        <v>128</v>
      </c>
      <c r="B6" s="4">
        <v>1</v>
      </c>
      <c r="C6" s="44">
        <v>1</v>
      </c>
      <c r="D6" s="44">
        <v>1</v>
      </c>
    </row>
    <row r="7" spans="1:4">
      <c r="A7" s="8" t="s">
        <v>129</v>
      </c>
      <c r="B7" s="4">
        <v>2</v>
      </c>
      <c r="C7" s="44">
        <v>1</v>
      </c>
      <c r="D7" s="44">
        <v>1</v>
      </c>
    </row>
    <row r="8" spans="1:4">
      <c r="A8" s="8" t="s">
        <v>130</v>
      </c>
      <c r="B8" s="4">
        <v>3</v>
      </c>
      <c r="C8" s="44">
        <v>1</v>
      </c>
      <c r="D8" s="44">
        <v>1</v>
      </c>
    </row>
    <row r="9" spans="1:4">
      <c r="A9" s="24" t="s">
        <v>131</v>
      </c>
      <c r="B9" s="24">
        <v>4</v>
      </c>
      <c r="C9" s="41">
        <f>C6+C7+C8</f>
        <v>3</v>
      </c>
      <c r="D9" s="41">
        <f>D6+D7+D8</f>
        <v>3</v>
      </c>
    </row>
    <row r="10" spans="1:4">
      <c r="A10" s="8" t="s">
        <v>132</v>
      </c>
      <c r="B10" s="4">
        <v>5</v>
      </c>
      <c r="C10" s="44">
        <v>1</v>
      </c>
      <c r="D10" s="44">
        <v>1</v>
      </c>
    </row>
    <row r="11" spans="1:4">
      <c r="A11" s="8" t="s">
        <v>133</v>
      </c>
      <c r="B11" s="4">
        <v>6</v>
      </c>
      <c r="C11" s="44">
        <v>1</v>
      </c>
      <c r="D11" s="44">
        <v>1</v>
      </c>
    </row>
    <row r="12" spans="1:4">
      <c r="A12" s="8" t="s">
        <v>134</v>
      </c>
      <c r="B12" s="4">
        <v>7</v>
      </c>
      <c r="C12" s="44">
        <v>1</v>
      </c>
      <c r="D12" s="44">
        <v>1</v>
      </c>
    </row>
    <row r="13" spans="1:4">
      <c r="A13" s="8" t="s">
        <v>135</v>
      </c>
      <c r="B13" s="4">
        <v>8</v>
      </c>
      <c r="C13" s="44">
        <v>1</v>
      </c>
      <c r="D13" s="44">
        <v>1</v>
      </c>
    </row>
    <row r="14" spans="1:4">
      <c r="A14" s="24" t="s">
        <v>136</v>
      </c>
      <c r="B14" s="24">
        <v>9</v>
      </c>
      <c r="C14" s="41">
        <f>C10+C11+C12+C13</f>
        <v>4</v>
      </c>
      <c r="D14" s="41">
        <f>D10+D11+D12+D13</f>
        <v>4</v>
      </c>
    </row>
    <row r="15" spans="1:4">
      <c r="A15" s="24" t="s">
        <v>137</v>
      </c>
      <c r="B15" s="24">
        <v>10</v>
      </c>
      <c r="C15" s="41">
        <f>C9-C10</f>
        <v>2</v>
      </c>
      <c r="D15" s="41">
        <f>D9-D10</f>
        <v>2</v>
      </c>
    </row>
    <row r="16" spans="1:4">
      <c r="A16" s="26" t="s">
        <v>138</v>
      </c>
      <c r="B16" s="20">
        <v>11</v>
      </c>
      <c r="C16" s="28"/>
      <c r="D16" s="28"/>
    </row>
    <row r="17" spans="1:4">
      <c r="A17" s="8" t="s">
        <v>139</v>
      </c>
      <c r="B17" s="4">
        <v>12</v>
      </c>
      <c r="C17" s="44">
        <v>1</v>
      </c>
      <c r="D17" s="44">
        <v>1</v>
      </c>
    </row>
    <row r="18" spans="1:4">
      <c r="A18" s="8" t="s">
        <v>140</v>
      </c>
      <c r="B18" s="4">
        <v>13</v>
      </c>
      <c r="C18" s="44">
        <v>1</v>
      </c>
      <c r="D18" s="44">
        <v>1</v>
      </c>
    </row>
    <row r="19" spans="1:4">
      <c r="A19" s="8" t="s">
        <v>141</v>
      </c>
      <c r="B19" s="4">
        <v>14</v>
      </c>
      <c r="C19" s="44">
        <v>1</v>
      </c>
      <c r="D19" s="44">
        <v>1</v>
      </c>
    </row>
    <row r="20" spans="1:4">
      <c r="A20" s="8" t="s">
        <v>142</v>
      </c>
      <c r="B20" s="4">
        <v>15</v>
      </c>
      <c r="C20" s="44">
        <v>1</v>
      </c>
      <c r="D20" s="44">
        <v>1</v>
      </c>
    </row>
    <row r="21" spans="1:4">
      <c r="A21" s="24" t="s">
        <v>131</v>
      </c>
      <c r="B21" s="24">
        <v>16</v>
      </c>
      <c r="C21" s="41">
        <f>C17+C18+C19+C20</f>
        <v>4</v>
      </c>
      <c r="D21" s="41">
        <f>D17+D18+D19+D20</f>
        <v>4</v>
      </c>
    </row>
    <row r="22" spans="1:4">
      <c r="A22" s="8" t="s">
        <v>143</v>
      </c>
      <c r="B22" s="4">
        <v>17</v>
      </c>
      <c r="C22" s="44">
        <v>1</v>
      </c>
      <c r="D22" s="44">
        <v>1</v>
      </c>
    </row>
    <row r="23" spans="1:4">
      <c r="A23" s="8" t="s">
        <v>144</v>
      </c>
      <c r="B23" s="4">
        <v>18</v>
      </c>
      <c r="C23" s="44">
        <v>1</v>
      </c>
      <c r="D23" s="44">
        <v>1</v>
      </c>
    </row>
    <row r="24" spans="1:4">
      <c r="A24" s="8" t="s">
        <v>145</v>
      </c>
      <c r="B24" s="4">
        <v>19</v>
      </c>
      <c r="C24" s="44">
        <v>1</v>
      </c>
      <c r="D24" s="44">
        <v>1</v>
      </c>
    </row>
    <row r="25" spans="1:4">
      <c r="A25" s="24" t="s">
        <v>136</v>
      </c>
      <c r="B25" s="24">
        <v>20</v>
      </c>
      <c r="C25" s="41">
        <f>C22+C23+C24</f>
        <v>3</v>
      </c>
      <c r="D25" s="41">
        <f>D22+D23+D24</f>
        <v>3</v>
      </c>
    </row>
    <row r="26" spans="1:4">
      <c r="A26" s="24" t="s">
        <v>146</v>
      </c>
      <c r="B26" s="24">
        <v>21</v>
      </c>
      <c r="C26" s="41">
        <f>C21-C25</f>
        <v>1</v>
      </c>
      <c r="D26" s="41">
        <f>D21-D25</f>
        <v>1</v>
      </c>
    </row>
    <row r="27" spans="1:4">
      <c r="A27" s="26" t="s">
        <v>147</v>
      </c>
      <c r="B27" s="20">
        <v>22</v>
      </c>
      <c r="C27" s="28"/>
      <c r="D27" s="28"/>
    </row>
    <row r="28" spans="1:4">
      <c r="A28" s="8" t="s">
        <v>148</v>
      </c>
      <c r="B28" s="4">
        <v>23</v>
      </c>
      <c r="C28" s="44">
        <v>1</v>
      </c>
      <c r="D28" s="44">
        <v>1</v>
      </c>
    </row>
    <row r="29" spans="1:4">
      <c r="A29" s="8" t="s">
        <v>149</v>
      </c>
      <c r="B29" s="4">
        <v>24</v>
      </c>
      <c r="C29" s="44">
        <v>1</v>
      </c>
      <c r="D29" s="44">
        <v>1</v>
      </c>
    </row>
    <row r="30" spans="1:4">
      <c r="A30" s="8" t="s">
        <v>150</v>
      </c>
      <c r="B30" s="4">
        <v>25</v>
      </c>
      <c r="C30" s="44">
        <v>1</v>
      </c>
      <c r="D30" s="44">
        <v>1</v>
      </c>
    </row>
    <row r="31" spans="1:4">
      <c r="A31" s="24" t="s">
        <v>131</v>
      </c>
      <c r="B31" s="24">
        <v>26</v>
      </c>
      <c r="C31" s="41">
        <f>C28+C29+C30</f>
        <v>3</v>
      </c>
      <c r="D31" s="41">
        <f>D28+D29+D30</f>
        <v>3</v>
      </c>
    </row>
    <row r="32" spans="1:4">
      <c r="A32" s="8" t="s">
        <v>151</v>
      </c>
      <c r="B32" s="4">
        <v>27</v>
      </c>
      <c r="C32" s="44">
        <v>1</v>
      </c>
      <c r="D32" s="44">
        <v>1</v>
      </c>
    </row>
    <row r="33" spans="1:4">
      <c r="A33" s="8" t="s">
        <v>152</v>
      </c>
      <c r="B33" s="4">
        <v>28</v>
      </c>
      <c r="C33" s="44">
        <v>1</v>
      </c>
      <c r="D33" s="44">
        <v>1</v>
      </c>
    </row>
    <row r="34" spans="1:4">
      <c r="A34" s="8" t="s">
        <v>153</v>
      </c>
      <c r="B34" s="4">
        <v>29</v>
      </c>
      <c r="C34" s="44">
        <v>1</v>
      </c>
      <c r="D34" s="44">
        <v>1</v>
      </c>
    </row>
    <row r="35" spans="1:4">
      <c r="A35" s="24" t="s">
        <v>136</v>
      </c>
      <c r="B35" s="24">
        <v>30</v>
      </c>
      <c r="C35" s="41">
        <f>C32+C33+C34</f>
        <v>3</v>
      </c>
      <c r="D35" s="41">
        <f>D32+D33+D34</f>
        <v>3</v>
      </c>
    </row>
    <row r="36" spans="1:4">
      <c r="A36" s="24" t="s">
        <v>154</v>
      </c>
      <c r="B36" s="24">
        <v>31</v>
      </c>
      <c r="C36" s="41">
        <f>C31-C35</f>
        <v>0</v>
      </c>
      <c r="D36" s="41">
        <f>D31-D35</f>
        <v>0</v>
      </c>
    </row>
    <row r="37" spans="1:4">
      <c r="A37" s="26" t="s">
        <v>155</v>
      </c>
      <c r="B37" s="20">
        <v>32</v>
      </c>
      <c r="C37" s="39" t="s">
        <v>35</v>
      </c>
      <c r="D37" s="39" t="s">
        <v>35</v>
      </c>
    </row>
    <row r="38" spans="1:4">
      <c r="A38" s="26" t="s">
        <v>156</v>
      </c>
      <c r="B38" s="20">
        <v>33</v>
      </c>
      <c r="C38" s="39">
        <f>C15+C26+C36</f>
        <v>3</v>
      </c>
      <c r="D38" s="39">
        <f>D15+D26+D36</f>
        <v>3</v>
      </c>
    </row>
    <row r="39" spans="1:4">
      <c r="A39" s="11"/>
      <c r="B39" s="11"/>
      <c r="C39" s="11"/>
      <c r="D39" s="11"/>
    </row>
    <row r="40" spans="1:4">
      <c r="A40" s="11"/>
      <c r="B40" s="11"/>
      <c r="C40" s="11"/>
      <c r="D40" s="11"/>
    </row>
    <row r="41" spans="1:4">
      <c r="A41" s="11"/>
      <c r="B41" s="11"/>
      <c r="C41" s="11"/>
      <c r="D41" s="11"/>
    </row>
    <row r="42" spans="1:4">
      <c r="A42" s="11"/>
      <c r="B42" s="11"/>
      <c r="C42" s="11"/>
      <c r="D42" s="11"/>
    </row>
    <row r="43" spans="1:4">
      <c r="A43" s="11"/>
      <c r="B43" s="11"/>
      <c r="C43" s="11"/>
      <c r="D43" s="11"/>
    </row>
    <row r="44" spans="1:4">
      <c r="A44" s="11"/>
      <c r="B44" s="11"/>
      <c r="C44" s="11"/>
      <c r="D44" s="11"/>
    </row>
    <row r="45" spans="1:4">
      <c r="A45" s="11"/>
      <c r="B45" s="11"/>
      <c r="C45" s="11"/>
      <c r="D45" s="11"/>
    </row>
    <row r="46" spans="1:4">
      <c r="A46" s="11"/>
      <c r="B46" s="11"/>
      <c r="C46" s="11"/>
      <c r="D46" s="11"/>
    </row>
    <row r="47" spans="1:4">
      <c r="A47" s="11"/>
      <c r="B47" s="11"/>
      <c r="C47" s="11"/>
      <c r="D47" s="11"/>
    </row>
    <row r="48" spans="1:4">
      <c r="A48" s="11"/>
      <c r="B48" s="11"/>
      <c r="C48" s="11"/>
      <c r="D48" s="11"/>
    </row>
    <row r="49" spans="1:4">
      <c r="A49" s="11"/>
      <c r="B49" s="11"/>
      <c r="C49" s="11"/>
      <c r="D49" s="11"/>
    </row>
  </sheetData>
  <phoneticPr fontId="1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showGridLines="0" workbookViewId="0">
      <selection activeCell="H13" sqref="H13"/>
    </sheetView>
  </sheetViews>
  <sheetFormatPr defaultRowHeight="12.75"/>
  <cols>
    <col min="1" max="1" width="36.85546875" customWidth="1"/>
    <col min="2" max="2" width="12.5703125" customWidth="1"/>
    <col min="3" max="3" width="13" customWidth="1"/>
    <col min="4" max="4" width="14" customWidth="1"/>
    <col min="5" max="5" width="11.5703125" customWidth="1"/>
    <col min="6" max="6" width="10.140625" customWidth="1"/>
    <col min="7" max="7" width="10.7109375" customWidth="1"/>
  </cols>
  <sheetData>
    <row r="1" spans="1:7" ht="25.5">
      <c r="A1" s="162" t="s">
        <v>200</v>
      </c>
      <c r="B1" s="162"/>
      <c r="C1" s="162"/>
      <c r="D1" s="162"/>
      <c r="E1" s="162"/>
      <c r="F1" s="162"/>
      <c r="G1" s="162"/>
    </row>
    <row r="2" spans="1:7">
      <c r="A2" s="74" t="s">
        <v>325</v>
      </c>
      <c r="D2" s="74" t="s">
        <v>206</v>
      </c>
    </row>
    <row r="3" spans="1:7">
      <c r="A3" s="67" t="s">
        <v>188</v>
      </c>
      <c r="B3" s="67" t="s">
        <v>189</v>
      </c>
      <c r="C3" s="67" t="s">
        <v>190</v>
      </c>
      <c r="D3" s="67" t="s">
        <v>202</v>
      </c>
      <c r="E3" s="67" t="s">
        <v>203</v>
      </c>
      <c r="F3" s="67" t="s">
        <v>204</v>
      </c>
      <c r="G3" s="67" t="s">
        <v>205</v>
      </c>
    </row>
    <row r="4" spans="1:7">
      <c r="A4" s="68" t="s">
        <v>191</v>
      </c>
      <c r="B4" s="71">
        <f>利润表!E28</f>
        <v>-2</v>
      </c>
      <c r="C4" s="71">
        <f>利润表!D28</f>
        <v>-2</v>
      </c>
      <c r="D4" s="71">
        <f>C4-B4</f>
        <v>0</v>
      </c>
      <c r="E4" s="73">
        <f>D4/B4</f>
        <v>0</v>
      </c>
      <c r="F4" s="73" t="e">
        <f>B4/$B$7</f>
        <v>#DIV/0!</v>
      </c>
      <c r="G4" s="73" t="e">
        <f>C4/$C$7</f>
        <v>#DIV/0!</v>
      </c>
    </row>
    <row r="5" spans="1:7">
      <c r="A5" s="69" t="s">
        <v>194</v>
      </c>
      <c r="B5" s="72">
        <v>1</v>
      </c>
      <c r="C5" s="72">
        <v>1</v>
      </c>
      <c r="D5" s="71">
        <f t="shared" ref="D5:D15" si="0">C5-B5</f>
        <v>0</v>
      </c>
      <c r="E5" s="73">
        <f t="shared" ref="E5:E15" si="1">D5/B5</f>
        <v>0</v>
      </c>
      <c r="F5" s="73" t="e">
        <f t="shared" ref="F5:F15" si="2">B5/$B$7</f>
        <v>#DIV/0!</v>
      </c>
      <c r="G5" s="73" t="e">
        <f t="shared" ref="G5:G15" si="3">C5/$C$7</f>
        <v>#DIV/0!</v>
      </c>
    </row>
    <row r="6" spans="1:7">
      <c r="A6" s="68" t="s">
        <v>195</v>
      </c>
      <c r="B6" s="72">
        <v>1</v>
      </c>
      <c r="C6" s="72">
        <v>1</v>
      </c>
      <c r="D6" s="71">
        <f t="shared" si="0"/>
        <v>0</v>
      </c>
      <c r="E6" s="73">
        <f t="shared" si="1"/>
        <v>0</v>
      </c>
      <c r="F6" s="73" t="e">
        <f t="shared" si="2"/>
        <v>#DIV/0!</v>
      </c>
      <c r="G6" s="73" t="e">
        <f t="shared" si="3"/>
        <v>#DIV/0!</v>
      </c>
    </row>
    <row r="7" spans="1:7">
      <c r="A7" s="68" t="s">
        <v>192</v>
      </c>
      <c r="B7" s="71">
        <f>B4+B5+B6</f>
        <v>0</v>
      </c>
      <c r="C7" s="71">
        <f>C4+C5+C6</f>
        <v>0</v>
      </c>
      <c r="D7" s="71">
        <f t="shared" si="0"/>
        <v>0</v>
      </c>
      <c r="E7" s="73" t="e">
        <f t="shared" si="1"/>
        <v>#DIV/0!</v>
      </c>
      <c r="F7" s="73" t="e">
        <f t="shared" si="2"/>
        <v>#DIV/0!</v>
      </c>
      <c r="G7" s="73" t="e">
        <f t="shared" si="3"/>
        <v>#DIV/0!</v>
      </c>
    </row>
    <row r="8" spans="1:7">
      <c r="A8" s="68" t="s">
        <v>196</v>
      </c>
      <c r="B8" s="72">
        <v>1</v>
      </c>
      <c r="C8" s="72">
        <v>1</v>
      </c>
      <c r="D8" s="71">
        <f t="shared" si="0"/>
        <v>0</v>
      </c>
      <c r="E8" s="73">
        <f t="shared" si="1"/>
        <v>0</v>
      </c>
      <c r="F8" s="73" t="e">
        <f t="shared" si="2"/>
        <v>#DIV/0!</v>
      </c>
      <c r="G8" s="73" t="e">
        <f t="shared" si="3"/>
        <v>#DIV/0!</v>
      </c>
    </row>
    <row r="9" spans="1:7">
      <c r="A9" s="68" t="s">
        <v>197</v>
      </c>
      <c r="B9" s="72">
        <v>1</v>
      </c>
      <c r="C9" s="72">
        <v>1</v>
      </c>
      <c r="D9" s="71">
        <f t="shared" si="0"/>
        <v>0</v>
      </c>
      <c r="E9" s="73">
        <f t="shared" si="1"/>
        <v>0</v>
      </c>
      <c r="F9" s="73" t="e">
        <f t="shared" si="2"/>
        <v>#DIV/0!</v>
      </c>
      <c r="G9" s="73" t="e">
        <f t="shared" si="3"/>
        <v>#DIV/0!</v>
      </c>
    </row>
    <row r="10" spans="1:7">
      <c r="A10" s="68" t="s">
        <v>193</v>
      </c>
      <c r="B10" s="71">
        <f>B7-B8-B9</f>
        <v>-2</v>
      </c>
      <c r="C10" s="71">
        <f>C7-C8-C9</f>
        <v>-2</v>
      </c>
      <c r="D10" s="71">
        <f t="shared" si="0"/>
        <v>0</v>
      </c>
      <c r="E10" s="73">
        <f t="shared" si="1"/>
        <v>0</v>
      </c>
      <c r="F10" s="73" t="e">
        <f t="shared" si="2"/>
        <v>#DIV/0!</v>
      </c>
      <c r="G10" s="73" t="e">
        <f t="shared" si="3"/>
        <v>#DIV/0!</v>
      </c>
    </row>
    <row r="11" spans="1:7">
      <c r="A11" s="68" t="s">
        <v>198</v>
      </c>
      <c r="B11" s="72">
        <v>1</v>
      </c>
      <c r="C11" s="72">
        <v>1</v>
      </c>
      <c r="D11" s="71">
        <f t="shared" si="0"/>
        <v>0</v>
      </c>
      <c r="E11" s="73">
        <f t="shared" si="1"/>
        <v>0</v>
      </c>
      <c r="F11" s="73" t="e">
        <f t="shared" si="2"/>
        <v>#DIV/0!</v>
      </c>
      <c r="G11" s="73" t="e">
        <f t="shared" si="3"/>
        <v>#DIV/0!</v>
      </c>
    </row>
    <row r="12" spans="1:7">
      <c r="A12" s="68" t="s">
        <v>263</v>
      </c>
      <c r="B12" s="72">
        <v>1</v>
      </c>
      <c r="C12" s="72">
        <v>1</v>
      </c>
      <c r="D12" s="71">
        <f t="shared" si="0"/>
        <v>0</v>
      </c>
      <c r="E12" s="73">
        <f t="shared" si="1"/>
        <v>0</v>
      </c>
      <c r="F12" s="73" t="e">
        <f t="shared" si="2"/>
        <v>#DIV/0!</v>
      </c>
      <c r="G12" s="73" t="e">
        <f t="shared" si="3"/>
        <v>#DIV/0!</v>
      </c>
    </row>
    <row r="13" spans="1:7">
      <c r="A13" s="68" t="s">
        <v>199</v>
      </c>
      <c r="B13" s="72">
        <v>1</v>
      </c>
      <c r="C13" s="72">
        <v>1</v>
      </c>
      <c r="D13" s="71">
        <f t="shared" si="0"/>
        <v>0</v>
      </c>
      <c r="E13" s="73">
        <f t="shared" si="1"/>
        <v>0</v>
      </c>
      <c r="F13" s="73" t="e">
        <f t="shared" si="2"/>
        <v>#DIV/0!</v>
      </c>
      <c r="G13" s="73" t="e">
        <f t="shared" si="3"/>
        <v>#DIV/0!</v>
      </c>
    </row>
    <row r="14" spans="1:7">
      <c r="A14" s="68" t="s">
        <v>201</v>
      </c>
      <c r="B14" s="71">
        <f>B10-B11-B13</f>
        <v>-4</v>
      </c>
      <c r="C14" s="71">
        <f>C10-C11-C13</f>
        <v>-4</v>
      </c>
      <c r="D14" s="71">
        <f t="shared" si="0"/>
        <v>0</v>
      </c>
      <c r="E14" s="73">
        <f t="shared" si="1"/>
        <v>0</v>
      </c>
      <c r="F14" s="73" t="e">
        <f t="shared" si="2"/>
        <v>#DIV/0!</v>
      </c>
      <c r="G14" s="73" t="e">
        <f t="shared" si="3"/>
        <v>#DIV/0!</v>
      </c>
    </row>
    <row r="15" spans="1:7">
      <c r="A15" s="68" t="s">
        <v>298</v>
      </c>
      <c r="B15" s="70"/>
      <c r="C15" s="70"/>
      <c r="D15" s="71">
        <f t="shared" si="0"/>
        <v>0</v>
      </c>
      <c r="E15" s="73" t="e">
        <f t="shared" si="1"/>
        <v>#DIV/0!</v>
      </c>
      <c r="F15" s="73" t="e">
        <f t="shared" si="2"/>
        <v>#DIV/0!</v>
      </c>
      <c r="G15" s="73" t="e">
        <f t="shared" si="3"/>
        <v>#DIV/0!</v>
      </c>
    </row>
  </sheetData>
  <mergeCells count="1">
    <mergeCell ref="A1:G1"/>
  </mergeCells>
  <phoneticPr fontId="11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showGridLines="0" topLeftCell="C1" workbookViewId="0">
      <selection sqref="A1:H1"/>
    </sheetView>
  </sheetViews>
  <sheetFormatPr defaultRowHeight="12.75"/>
  <cols>
    <col min="1" max="1" width="30.28515625" bestFit="1" customWidth="1"/>
    <col min="2" max="2" width="5.42578125" bestFit="1" customWidth="1"/>
    <col min="3" max="3" width="18.7109375" customWidth="1"/>
    <col min="4" max="4" width="12.7109375" customWidth="1"/>
    <col min="5" max="5" width="38.7109375" bestFit="1" customWidth="1"/>
    <col min="6" max="6" width="5.42578125" bestFit="1" customWidth="1"/>
    <col min="7" max="7" width="18.7109375" customWidth="1"/>
    <col min="8" max="8" width="12.7109375" customWidth="1"/>
  </cols>
  <sheetData>
    <row r="1" spans="1:8" ht="27">
      <c r="A1" s="163" t="s">
        <v>161</v>
      </c>
      <c r="B1" s="163"/>
      <c r="C1" s="163"/>
      <c r="D1" s="163"/>
      <c r="E1" s="163"/>
      <c r="F1" s="163"/>
      <c r="G1" s="163"/>
      <c r="H1" s="163"/>
    </row>
    <row r="2" spans="1:8">
      <c r="A2" s="5"/>
      <c r="B2" s="5"/>
      <c r="C2" s="7"/>
      <c r="D2" s="7"/>
      <c r="E2" s="7"/>
      <c r="F2" s="7"/>
      <c r="G2" s="5"/>
      <c r="H2" s="16" t="s">
        <v>1</v>
      </c>
    </row>
    <row r="3" spans="1:8">
      <c r="A3" s="5" t="s">
        <v>2</v>
      </c>
      <c r="B3" s="5"/>
      <c r="C3" s="7"/>
      <c r="D3" s="17" t="s">
        <v>3</v>
      </c>
      <c r="E3" s="49">
        <f>资产负债表!E3</f>
        <v>40999</v>
      </c>
      <c r="F3" s="7"/>
      <c r="G3" s="5"/>
      <c r="H3" s="17" t="s">
        <v>4</v>
      </c>
    </row>
    <row r="4" spans="1:8">
      <c r="A4" s="20" t="s">
        <v>5</v>
      </c>
      <c r="B4" s="20" t="s">
        <v>6</v>
      </c>
      <c r="C4" s="20" t="s">
        <v>158</v>
      </c>
      <c r="D4" s="20" t="s">
        <v>159</v>
      </c>
      <c r="E4" s="20" t="s">
        <v>9</v>
      </c>
      <c r="F4" s="20" t="s">
        <v>6</v>
      </c>
      <c r="G4" s="20" t="s">
        <v>158</v>
      </c>
      <c r="H4" s="20" t="s">
        <v>159</v>
      </c>
    </row>
    <row r="5" spans="1:8">
      <c r="A5" s="21" t="s">
        <v>10</v>
      </c>
      <c r="B5" s="20"/>
      <c r="C5" s="21"/>
      <c r="D5" s="21"/>
      <c r="E5" s="21" t="s">
        <v>11</v>
      </c>
      <c r="F5" s="20"/>
      <c r="G5" s="21"/>
      <c r="H5" s="21"/>
    </row>
    <row r="6" spans="1:8">
      <c r="A6" s="15" t="s">
        <v>12</v>
      </c>
      <c r="B6" s="4">
        <v>1</v>
      </c>
      <c r="C6" s="128">
        <f>资产负债表!D6-资产负债表!C6</f>
        <v>0</v>
      </c>
      <c r="D6" s="129">
        <f>C6/资产负债表!C6</f>
        <v>0</v>
      </c>
      <c r="E6" s="15" t="s">
        <v>13</v>
      </c>
      <c r="F6" s="4">
        <v>68</v>
      </c>
      <c r="G6" s="128">
        <f>资产负债表!H6-资产负债表!G6</f>
        <v>0</v>
      </c>
      <c r="H6" s="131">
        <f>G6/资产负债表!G6</f>
        <v>0</v>
      </c>
    </row>
    <row r="7" spans="1:8">
      <c r="A7" s="15" t="s">
        <v>14</v>
      </c>
      <c r="B7" s="4">
        <v>2</v>
      </c>
      <c r="C7" s="128">
        <f>资产负债表!D7-资产负债表!C7</f>
        <v>0</v>
      </c>
      <c r="D7" s="130">
        <f>C7/资产负债表!C7</f>
        <v>0</v>
      </c>
      <c r="E7" s="15" t="s">
        <v>15</v>
      </c>
      <c r="F7" s="4">
        <v>69</v>
      </c>
      <c r="G7" s="128">
        <f>资产负债表!H7-资产负债表!G7</f>
        <v>0</v>
      </c>
      <c r="H7" s="131">
        <f>G7/资产负债表!G7</f>
        <v>0</v>
      </c>
    </row>
    <row r="8" spans="1:8">
      <c r="A8" s="15" t="s">
        <v>16</v>
      </c>
      <c r="B8" s="4">
        <v>3</v>
      </c>
      <c r="C8" s="128">
        <f>资产负债表!D8-资产负债表!C8</f>
        <v>0</v>
      </c>
      <c r="D8" s="130">
        <f>C8/资产负债表!C8</f>
        <v>0</v>
      </c>
      <c r="E8" s="15" t="s">
        <v>17</v>
      </c>
      <c r="F8" s="4">
        <v>70</v>
      </c>
      <c r="G8" s="128">
        <f>资产负债表!H8-资产负债表!G8</f>
        <v>0</v>
      </c>
      <c r="H8" s="131">
        <f>G8/资产负债表!G8</f>
        <v>0</v>
      </c>
    </row>
    <row r="9" spans="1:8">
      <c r="A9" s="15" t="s">
        <v>18</v>
      </c>
      <c r="B9" s="4">
        <v>4</v>
      </c>
      <c r="C9" s="128">
        <f>资产负债表!D9-资产负债表!C9</f>
        <v>0</v>
      </c>
      <c r="D9" s="130">
        <f>C9/资产负债表!C9</f>
        <v>0</v>
      </c>
      <c r="E9" s="15" t="s">
        <v>19</v>
      </c>
      <c r="F9" s="4">
        <v>71</v>
      </c>
      <c r="G9" s="128">
        <f>资产负债表!H9-资产负债表!G9</f>
        <v>0</v>
      </c>
      <c r="H9" s="131">
        <f>G9/资产负债表!G9</f>
        <v>0</v>
      </c>
    </row>
    <row r="10" spans="1:8">
      <c r="A10" s="15" t="s">
        <v>20</v>
      </c>
      <c r="B10" s="4">
        <v>5</v>
      </c>
      <c r="C10" s="128">
        <f>资产负债表!D10-资产负债表!C10</f>
        <v>0</v>
      </c>
      <c r="D10" s="130">
        <f>C10/资产负债表!C10</f>
        <v>0</v>
      </c>
      <c r="E10" s="15" t="s">
        <v>21</v>
      </c>
      <c r="F10" s="4">
        <v>72</v>
      </c>
      <c r="G10" s="128">
        <f>资产负债表!H10-资产负债表!G10</f>
        <v>0</v>
      </c>
      <c r="H10" s="131">
        <f>G10/资产负债表!G10</f>
        <v>0</v>
      </c>
    </row>
    <row r="11" spans="1:8">
      <c r="A11" s="15" t="s">
        <v>22</v>
      </c>
      <c r="B11" s="4">
        <v>6</v>
      </c>
      <c r="C11" s="128">
        <f>资产负债表!D11-资产负债表!C11</f>
        <v>0</v>
      </c>
      <c r="D11" s="130">
        <f>C11/资产负债表!C11</f>
        <v>0</v>
      </c>
      <c r="E11" s="15" t="s">
        <v>23</v>
      </c>
      <c r="F11" s="4">
        <v>73</v>
      </c>
      <c r="G11" s="128">
        <f>资产负债表!H11-资产负债表!G11</f>
        <v>0</v>
      </c>
      <c r="H11" s="131">
        <f>G11/资产负债表!G11</f>
        <v>0</v>
      </c>
    </row>
    <row r="12" spans="1:8">
      <c r="A12" s="15" t="s">
        <v>24</v>
      </c>
      <c r="B12" s="4">
        <v>7</v>
      </c>
      <c r="C12" s="128">
        <f>资产负债表!D12-资产负债表!C12</f>
        <v>0</v>
      </c>
      <c r="D12" s="130">
        <f>C12/资产负债表!C12</f>
        <v>0</v>
      </c>
      <c r="E12" s="15" t="s">
        <v>25</v>
      </c>
      <c r="F12" s="4">
        <v>74</v>
      </c>
      <c r="G12" s="128">
        <f>资产负债表!H12-资产负债表!G12</f>
        <v>0</v>
      </c>
      <c r="H12" s="131">
        <f>G12/资产负债表!G12</f>
        <v>0</v>
      </c>
    </row>
    <row r="13" spans="1:8">
      <c r="A13" s="15" t="s">
        <v>26</v>
      </c>
      <c r="B13" s="4">
        <v>8</v>
      </c>
      <c r="C13" s="128">
        <f>资产负债表!D13-资产负债表!C13</f>
        <v>0</v>
      </c>
      <c r="D13" s="130">
        <f>C13/资产负债表!C13</f>
        <v>0</v>
      </c>
      <c r="E13" s="15" t="s">
        <v>27</v>
      </c>
      <c r="F13" s="4">
        <v>75</v>
      </c>
      <c r="G13" s="128">
        <f>资产负债表!H13-资产负债表!G13</f>
        <v>0</v>
      </c>
      <c r="H13" s="131">
        <f>G13/资产负债表!G13</f>
        <v>0</v>
      </c>
    </row>
    <row r="14" spans="1:8">
      <c r="A14" s="15" t="s">
        <v>28</v>
      </c>
      <c r="B14" s="4">
        <v>9</v>
      </c>
      <c r="C14" s="128">
        <f>资产负债表!D14-资产负债表!C14</f>
        <v>0</v>
      </c>
      <c r="D14" s="130">
        <f>C14/资产负债表!C14</f>
        <v>0</v>
      </c>
      <c r="E14" s="15" t="s">
        <v>29</v>
      </c>
      <c r="F14" s="4">
        <v>80</v>
      </c>
      <c r="G14" s="128">
        <f>资产负债表!H14-资产负债表!G14</f>
        <v>0</v>
      </c>
      <c r="H14" s="131">
        <f>G14/资产负债表!G14</f>
        <v>0</v>
      </c>
    </row>
    <row r="15" spans="1:8">
      <c r="A15" s="15" t="s">
        <v>30</v>
      </c>
      <c r="B15" s="4">
        <v>10</v>
      </c>
      <c r="C15" s="128">
        <f>资产负债表!D15-资产负债表!C15</f>
        <v>0</v>
      </c>
      <c r="D15" s="130">
        <f>C15/资产负债表!C15</f>
        <v>0</v>
      </c>
      <c r="E15" s="15" t="s">
        <v>31</v>
      </c>
      <c r="F15" s="4">
        <v>81</v>
      </c>
      <c r="G15" s="128">
        <f>资产负债表!H15-资产负债表!G15</f>
        <v>0</v>
      </c>
      <c r="H15" s="131">
        <f>G15/资产负债表!G15</f>
        <v>0</v>
      </c>
    </row>
    <row r="16" spans="1:8">
      <c r="A16" s="15" t="s">
        <v>32</v>
      </c>
      <c r="B16" s="4">
        <v>11</v>
      </c>
      <c r="C16" s="128">
        <f>资产负债表!D16-资产负债表!C16</f>
        <v>0</v>
      </c>
      <c r="D16" s="130">
        <f>C16/资产负债表!C16</f>
        <v>0</v>
      </c>
      <c r="E16" s="15" t="s">
        <v>33</v>
      </c>
      <c r="F16" s="4">
        <v>82</v>
      </c>
      <c r="G16" s="128">
        <f>资产负债表!H16-资产负债表!G16</f>
        <v>0</v>
      </c>
      <c r="H16" s="131">
        <f>G16/资产负债表!G16</f>
        <v>0</v>
      </c>
    </row>
    <row r="17" spans="1:8">
      <c r="A17" s="15" t="s">
        <v>34</v>
      </c>
      <c r="B17" s="4">
        <v>21</v>
      </c>
      <c r="C17" s="128">
        <f>资产负债表!D17-资产负债表!C17</f>
        <v>0</v>
      </c>
      <c r="D17" s="130">
        <f>C17/资产负债表!C17</f>
        <v>0</v>
      </c>
      <c r="E17" s="15" t="s">
        <v>36</v>
      </c>
      <c r="F17" s="4">
        <v>83</v>
      </c>
      <c r="G17" s="128">
        <f>资产负债表!H17-资产负债表!G17</f>
        <v>0</v>
      </c>
      <c r="H17" s="131">
        <f>G17/资产负债表!G17</f>
        <v>0</v>
      </c>
    </row>
    <row r="18" spans="1:8">
      <c r="A18" s="15" t="s">
        <v>37</v>
      </c>
      <c r="B18" s="4">
        <v>24</v>
      </c>
      <c r="C18" s="128">
        <f>资产负债表!D18-资产负债表!C18</f>
        <v>0</v>
      </c>
      <c r="D18" s="130">
        <f>C18/资产负债表!C18</f>
        <v>0</v>
      </c>
      <c r="E18" s="15" t="s">
        <v>38</v>
      </c>
      <c r="F18" s="4">
        <v>86</v>
      </c>
      <c r="G18" s="128">
        <f>资产负债表!H18-资产负债表!G18</f>
        <v>0</v>
      </c>
      <c r="H18" s="131">
        <f>G18/资产负债表!G18</f>
        <v>0</v>
      </c>
    </row>
    <row r="19" spans="1:8">
      <c r="A19" s="23" t="s">
        <v>39</v>
      </c>
      <c r="B19" s="24">
        <v>31</v>
      </c>
      <c r="C19" s="34">
        <f>资产负债表!D19-资产负债表!C19</f>
        <v>0</v>
      </c>
      <c r="D19" s="32">
        <f>C19/资产负债表!C19</f>
        <v>0</v>
      </c>
      <c r="E19" s="15" t="s">
        <v>40</v>
      </c>
      <c r="F19" s="4">
        <v>90</v>
      </c>
      <c r="G19" s="128">
        <f>资产负债表!H19-资产负债表!G19</f>
        <v>0</v>
      </c>
      <c r="H19" s="131">
        <f>G19/资产负债表!G19</f>
        <v>0</v>
      </c>
    </row>
    <row r="20" spans="1:8">
      <c r="A20" s="21" t="s">
        <v>41</v>
      </c>
      <c r="B20" s="20"/>
      <c r="C20" s="20"/>
      <c r="D20" s="30"/>
      <c r="E20" s="15" t="s">
        <v>35</v>
      </c>
      <c r="F20" s="4"/>
      <c r="G20" s="33"/>
      <c r="H20" s="37"/>
    </row>
    <row r="21" spans="1:8">
      <c r="A21" s="15" t="s">
        <v>42</v>
      </c>
      <c r="B21" s="4">
        <v>32</v>
      </c>
      <c r="C21" s="128">
        <f>资产负债表!D21-资产负债表!C21</f>
        <v>0</v>
      </c>
      <c r="D21" s="130">
        <f>C21/资产负债表!C21</f>
        <v>0</v>
      </c>
      <c r="E21" s="23" t="s">
        <v>43</v>
      </c>
      <c r="F21" s="24">
        <v>100</v>
      </c>
      <c r="G21" s="128">
        <f>资产负债表!H21-资产负债表!G21</f>
        <v>0</v>
      </c>
      <c r="H21" s="131">
        <f>G21/资产负债表!G21</f>
        <v>0</v>
      </c>
    </row>
    <row r="22" spans="1:8">
      <c r="A22" s="15" t="s">
        <v>44</v>
      </c>
      <c r="B22" s="4">
        <v>33</v>
      </c>
      <c r="C22" s="128">
        <f>资产负债表!D22-资产负债表!C22</f>
        <v>0</v>
      </c>
      <c r="D22" s="130">
        <f>C22/资产负债表!C22</f>
        <v>0</v>
      </c>
      <c r="E22" s="21" t="s">
        <v>45</v>
      </c>
      <c r="F22" s="20" t="s">
        <v>35</v>
      </c>
      <c r="G22" s="22"/>
      <c r="H22" s="22"/>
    </row>
    <row r="23" spans="1:8">
      <c r="A23" s="23" t="s">
        <v>46</v>
      </c>
      <c r="B23" s="24">
        <v>38</v>
      </c>
      <c r="C23" s="34">
        <f>资产负债表!D23-资产负债表!C23</f>
        <v>0</v>
      </c>
      <c r="D23" s="32">
        <f>C23/资产负债表!C23</f>
        <v>0</v>
      </c>
      <c r="E23" s="15" t="s">
        <v>47</v>
      </c>
      <c r="F23" s="4">
        <v>101</v>
      </c>
      <c r="G23" s="128">
        <f>资产负债表!H23-资产负债表!G23</f>
        <v>0</v>
      </c>
      <c r="H23" s="131">
        <f>G23/资产负债表!G23</f>
        <v>0</v>
      </c>
    </row>
    <row r="24" spans="1:8">
      <c r="A24" s="21" t="s">
        <v>48</v>
      </c>
      <c r="B24" s="20" t="s">
        <v>35</v>
      </c>
      <c r="C24" s="20"/>
      <c r="D24" s="30"/>
      <c r="E24" s="15" t="s">
        <v>49</v>
      </c>
      <c r="F24" s="4">
        <v>102</v>
      </c>
      <c r="G24" s="128">
        <f>资产负债表!H24-资产负债表!G24</f>
        <v>0</v>
      </c>
      <c r="H24" s="131">
        <f>G24/资产负债表!G24</f>
        <v>0</v>
      </c>
    </row>
    <row r="25" spans="1:8">
      <c r="A25" s="15" t="s">
        <v>50</v>
      </c>
      <c r="B25" s="4">
        <v>39</v>
      </c>
      <c r="C25" s="128">
        <f>资产负债表!D25-资产负债表!C25</f>
        <v>0</v>
      </c>
      <c r="D25" s="130">
        <f>C25/资产负债表!C25</f>
        <v>0</v>
      </c>
      <c r="E25" s="15" t="s">
        <v>51</v>
      </c>
      <c r="F25" s="4">
        <v>102</v>
      </c>
      <c r="G25" s="128">
        <f>资产负债表!H25-资产负债表!G25</f>
        <v>0</v>
      </c>
      <c r="H25" s="131">
        <f>G25/资产负债表!G25</f>
        <v>0</v>
      </c>
    </row>
    <row r="26" spans="1:8">
      <c r="A26" s="15" t="s">
        <v>52</v>
      </c>
      <c r="B26" s="4">
        <v>40</v>
      </c>
      <c r="C26" s="128">
        <f>资产负债表!D26-资产负债表!C26</f>
        <v>0</v>
      </c>
      <c r="D26" s="130">
        <f>C26/资产负债表!C26</f>
        <v>0</v>
      </c>
      <c r="E26" s="15" t="s">
        <v>53</v>
      </c>
      <c r="F26" s="4">
        <v>106</v>
      </c>
      <c r="G26" s="128">
        <f>资产负债表!H26-资产负债表!G26</f>
        <v>0</v>
      </c>
      <c r="H26" s="131">
        <f>G26/资产负债表!G26</f>
        <v>0</v>
      </c>
    </row>
    <row r="27" spans="1:8">
      <c r="A27" s="23" t="s">
        <v>54</v>
      </c>
      <c r="B27" s="24">
        <v>41</v>
      </c>
      <c r="C27" s="34">
        <f>资产负债表!D27-资产负债表!C27</f>
        <v>0</v>
      </c>
      <c r="D27" s="32" t="e">
        <f>C27/资产负债表!C27</f>
        <v>#DIV/0!</v>
      </c>
      <c r="E27" s="15" t="s">
        <v>55</v>
      </c>
      <c r="F27" s="4">
        <v>108</v>
      </c>
      <c r="G27" s="128">
        <f>资产负债表!H27-资产负债表!G27</f>
        <v>0</v>
      </c>
      <c r="H27" s="131">
        <f>G27/资产负债表!G27</f>
        <v>0</v>
      </c>
    </row>
    <row r="28" spans="1:8">
      <c r="A28" s="15" t="s">
        <v>56</v>
      </c>
      <c r="B28" s="4">
        <v>42</v>
      </c>
      <c r="C28" s="128">
        <f>资产负债表!D28-资产负债表!C28</f>
        <v>0</v>
      </c>
      <c r="D28" s="130">
        <f>C28/资产负债表!C28</f>
        <v>0</v>
      </c>
      <c r="E28" s="23" t="s">
        <v>57</v>
      </c>
      <c r="F28" s="24">
        <v>110</v>
      </c>
      <c r="G28" s="128">
        <f>资产负债表!H28-资产负债表!G28</f>
        <v>0</v>
      </c>
      <c r="H28" s="131">
        <f>G28/资产负债表!G28</f>
        <v>0</v>
      </c>
    </row>
    <row r="29" spans="1:8">
      <c r="A29" s="23" t="s">
        <v>54</v>
      </c>
      <c r="B29" s="24">
        <v>43</v>
      </c>
      <c r="C29" s="34">
        <f>资产负债表!D29-资产负债表!C29</f>
        <v>0</v>
      </c>
      <c r="D29" s="32">
        <f>C29/资产负债表!C29</f>
        <v>0</v>
      </c>
      <c r="E29" s="21" t="s">
        <v>58</v>
      </c>
      <c r="F29" s="20" t="s">
        <v>35</v>
      </c>
      <c r="G29" s="22"/>
      <c r="H29" s="22"/>
    </row>
    <row r="30" spans="1:8">
      <c r="A30" s="15" t="s">
        <v>59</v>
      </c>
      <c r="B30" s="4">
        <v>44</v>
      </c>
      <c r="C30" s="128">
        <f>资产负债表!D30-资产负债表!C30</f>
        <v>0</v>
      </c>
      <c r="D30" s="130">
        <f>C30/资产负债表!C30</f>
        <v>0</v>
      </c>
      <c r="E30" s="15" t="s">
        <v>60</v>
      </c>
      <c r="F30" s="4">
        <v>111</v>
      </c>
      <c r="G30" s="128">
        <f>资产负债表!H30-资产负债表!G30</f>
        <v>0</v>
      </c>
      <c r="H30" s="131">
        <f>G30/资产负债表!G30</f>
        <v>0</v>
      </c>
    </row>
    <row r="31" spans="1:8">
      <c r="A31" s="15" t="s">
        <v>61</v>
      </c>
      <c r="B31" s="4">
        <v>45</v>
      </c>
      <c r="C31" s="128">
        <f>资产负债表!D31-资产负债表!C31</f>
        <v>0</v>
      </c>
      <c r="D31" s="130">
        <f>C31/资产负债表!C31</f>
        <v>0</v>
      </c>
      <c r="E31" s="23" t="s">
        <v>62</v>
      </c>
      <c r="F31" s="24">
        <v>114</v>
      </c>
      <c r="G31" s="128">
        <f>资产负债表!H31-资产负债表!G31</f>
        <v>0</v>
      </c>
      <c r="H31" s="131">
        <f>G31/资产负债表!G31</f>
        <v>0</v>
      </c>
    </row>
    <row r="32" spans="1:8">
      <c r="A32" s="15" t="s">
        <v>63</v>
      </c>
      <c r="B32" s="4">
        <v>46</v>
      </c>
      <c r="C32" s="128">
        <f>资产负债表!D32-资产负债表!C32</f>
        <v>0</v>
      </c>
      <c r="D32" s="130">
        <f>C32/资产负债表!C32</f>
        <v>0</v>
      </c>
      <c r="E32" s="15" t="s">
        <v>35</v>
      </c>
      <c r="F32" s="4" t="s">
        <v>35</v>
      </c>
      <c r="G32" s="33"/>
      <c r="H32" s="37"/>
    </row>
    <row r="33" spans="1:8">
      <c r="A33" s="23" t="s">
        <v>64</v>
      </c>
      <c r="B33" s="24">
        <v>50</v>
      </c>
      <c r="C33" s="34">
        <f>资产负债表!D33-资产负债表!C33</f>
        <v>0</v>
      </c>
      <c r="D33" s="32">
        <f>C33/资产负债表!C33</f>
        <v>0</v>
      </c>
      <c r="E33" s="21" t="s">
        <v>65</v>
      </c>
      <c r="F33" s="20" t="s">
        <v>35</v>
      </c>
      <c r="G33" s="22"/>
      <c r="H33" s="22"/>
    </row>
    <row r="34" spans="1:8">
      <c r="A34" s="21" t="s">
        <v>66</v>
      </c>
      <c r="B34" s="20" t="s">
        <v>35</v>
      </c>
      <c r="C34" s="20"/>
      <c r="D34" s="30"/>
      <c r="E34" s="15" t="s">
        <v>67</v>
      </c>
      <c r="F34" s="4">
        <v>115</v>
      </c>
      <c r="G34" s="128">
        <f>资产负债表!H34-资产负债表!G34</f>
        <v>0</v>
      </c>
      <c r="H34" s="131">
        <f>G34/资产负债表!G34</f>
        <v>0</v>
      </c>
    </row>
    <row r="35" spans="1:8">
      <c r="A35" s="15" t="s">
        <v>68</v>
      </c>
      <c r="B35" s="4">
        <v>51</v>
      </c>
      <c r="C35" s="128">
        <f>资产负债表!D35-资产负债表!C35</f>
        <v>0</v>
      </c>
      <c r="D35" s="130">
        <f>C35/资产负债表!C35</f>
        <v>0</v>
      </c>
      <c r="E35" s="15" t="s">
        <v>69</v>
      </c>
      <c r="F35" s="4">
        <v>116</v>
      </c>
      <c r="G35" s="128">
        <f>资产负债表!H35-资产负债表!G35</f>
        <v>0</v>
      </c>
      <c r="H35" s="131">
        <f>G35/资产负债表!G35</f>
        <v>0</v>
      </c>
    </row>
    <row r="36" spans="1:8">
      <c r="A36" s="15" t="s">
        <v>70</v>
      </c>
      <c r="B36" s="4">
        <v>52</v>
      </c>
      <c r="C36" s="128">
        <f>资产负债表!D36-资产负债表!C36</f>
        <v>0</v>
      </c>
      <c r="D36" s="130">
        <f>C36/资产负债表!C36</f>
        <v>0</v>
      </c>
      <c r="E36" s="23" t="s">
        <v>71</v>
      </c>
      <c r="F36" s="24">
        <v>117</v>
      </c>
      <c r="G36" s="128">
        <f>资产负债表!H36-资产负债表!G36</f>
        <v>0</v>
      </c>
      <c r="H36" s="131" t="e">
        <f>G36/资产负债表!G36</f>
        <v>#DIV/0!</v>
      </c>
    </row>
    <row r="37" spans="1:8">
      <c r="A37" s="15" t="s">
        <v>72</v>
      </c>
      <c r="B37" s="4">
        <v>53</v>
      </c>
      <c r="C37" s="128">
        <f>资产负债表!D37-资产负债表!C37</f>
        <v>0</v>
      </c>
      <c r="D37" s="130">
        <f>C37/资产负债表!C37</f>
        <v>0</v>
      </c>
      <c r="E37" s="15" t="s">
        <v>73</v>
      </c>
      <c r="F37" s="4">
        <v>118</v>
      </c>
      <c r="G37" s="128">
        <f>资产负债表!H37-资产负债表!G37</f>
        <v>0</v>
      </c>
      <c r="H37" s="131">
        <f>G37/资产负债表!G37</f>
        <v>0</v>
      </c>
    </row>
    <row r="38" spans="1:8">
      <c r="A38" s="23" t="s">
        <v>74</v>
      </c>
      <c r="B38" s="24">
        <v>60</v>
      </c>
      <c r="C38" s="34">
        <f>资产负债表!D38-资产负债表!C38</f>
        <v>0</v>
      </c>
      <c r="D38" s="32">
        <f>C38/资产负债表!C38</f>
        <v>0</v>
      </c>
      <c r="E38" s="15" t="s">
        <v>75</v>
      </c>
      <c r="F38" s="4">
        <v>119</v>
      </c>
      <c r="G38" s="128">
        <f>资产负债表!H38-资产负债表!G38</f>
        <v>0</v>
      </c>
      <c r="H38" s="131">
        <f>G38/资产负债表!G38</f>
        <v>0</v>
      </c>
    </row>
    <row r="39" spans="1:8">
      <c r="A39" s="15" t="s">
        <v>35</v>
      </c>
      <c r="B39" s="4" t="s">
        <v>35</v>
      </c>
      <c r="C39" s="6"/>
      <c r="D39" s="31"/>
      <c r="E39" s="15" t="s">
        <v>76</v>
      </c>
      <c r="F39" s="4">
        <v>120</v>
      </c>
      <c r="G39" s="128">
        <f>资产负债表!H39-资产负债表!G39</f>
        <v>0</v>
      </c>
      <c r="H39" s="131">
        <f>G39/资产负债表!G39</f>
        <v>0</v>
      </c>
    </row>
    <row r="40" spans="1:8">
      <c r="A40" s="21" t="s">
        <v>58</v>
      </c>
      <c r="B40" s="20" t="s">
        <v>35</v>
      </c>
      <c r="C40" s="20"/>
      <c r="D40" s="30"/>
      <c r="E40" s="15" t="s">
        <v>77</v>
      </c>
      <c r="F40" s="4">
        <v>121</v>
      </c>
      <c r="G40" s="128">
        <f>资产负债表!H40-资产负债表!G40</f>
        <v>0</v>
      </c>
      <c r="H40" s="131">
        <f>G40/资产负债表!G40</f>
        <v>0</v>
      </c>
    </row>
    <row r="41" spans="1:8">
      <c r="A41" s="15" t="s">
        <v>78</v>
      </c>
      <c r="B41" s="4">
        <v>61</v>
      </c>
      <c r="C41" s="128">
        <f>资产负债表!D41-资产负债表!C41</f>
        <v>0</v>
      </c>
      <c r="D41" s="130">
        <f>C41/资产负债表!C41</f>
        <v>0</v>
      </c>
      <c r="E41" s="23" t="s">
        <v>79</v>
      </c>
      <c r="F41" s="24">
        <v>122</v>
      </c>
      <c r="G41" s="128">
        <f>资产负债表!H41-资产负债表!G41</f>
        <v>0</v>
      </c>
      <c r="H41" s="131">
        <f>G41/资产负债表!G41</f>
        <v>0</v>
      </c>
    </row>
    <row r="42" spans="1:8">
      <c r="A42" s="21" t="s">
        <v>80</v>
      </c>
      <c r="B42" s="20">
        <v>67</v>
      </c>
      <c r="C42" s="39">
        <f>资产负债表!D42-资产负债表!C42</f>
        <v>0</v>
      </c>
      <c r="D42" s="35">
        <f>C42/资产负债表!C42</f>
        <v>0</v>
      </c>
      <c r="E42" s="21" t="s">
        <v>81</v>
      </c>
      <c r="F42" s="20">
        <v>135</v>
      </c>
      <c r="G42" s="36">
        <f>资产负债表!H42-资产负债表!G42</f>
        <v>0</v>
      </c>
      <c r="H42" s="38">
        <f>G42/资产负债表!G42</f>
        <v>0</v>
      </c>
    </row>
    <row r="43" spans="1:8">
      <c r="C43" s="29"/>
      <c r="D43" s="29"/>
    </row>
  </sheetData>
  <mergeCells count="1">
    <mergeCell ref="A1:H1"/>
  </mergeCells>
  <phoneticPr fontId="11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showGridLines="0" workbookViewId="0">
      <selection activeCell="E3" sqref="E3"/>
    </sheetView>
  </sheetViews>
  <sheetFormatPr defaultRowHeight="12.75"/>
  <cols>
    <col min="1" max="1" width="30.28515625" bestFit="1" customWidth="1"/>
    <col min="2" max="2" width="5.42578125" bestFit="1" customWidth="1"/>
    <col min="3" max="4" width="16.7109375" customWidth="1"/>
    <col min="5" max="5" width="38.7109375" bestFit="1" customWidth="1"/>
    <col min="6" max="6" width="5.42578125" bestFit="1" customWidth="1"/>
    <col min="7" max="8" width="16.7109375" customWidth="1"/>
  </cols>
  <sheetData>
    <row r="1" spans="1:8" ht="27">
      <c r="A1" s="163" t="s">
        <v>160</v>
      </c>
      <c r="B1" s="163"/>
      <c r="C1" s="163"/>
      <c r="D1" s="163"/>
      <c r="E1" s="163"/>
      <c r="F1" s="163"/>
      <c r="G1" s="163"/>
      <c r="H1" s="163"/>
    </row>
    <row r="2" spans="1:8">
      <c r="A2" s="5"/>
      <c r="B2" s="5"/>
      <c r="C2" s="7"/>
      <c r="D2" s="7"/>
      <c r="E2" s="7"/>
      <c r="F2" s="7"/>
      <c r="G2" s="5"/>
      <c r="H2" s="16" t="s">
        <v>1</v>
      </c>
    </row>
    <row r="3" spans="1:8">
      <c r="A3" s="5" t="s">
        <v>2</v>
      </c>
      <c r="B3" s="5"/>
      <c r="C3" s="7"/>
      <c r="D3" s="17" t="s">
        <v>3</v>
      </c>
      <c r="E3" s="49">
        <f>资产负债表!E3</f>
        <v>40999</v>
      </c>
      <c r="F3" s="7"/>
      <c r="G3" s="5"/>
      <c r="H3" s="17" t="s">
        <v>4</v>
      </c>
    </row>
    <row r="4" spans="1:8">
      <c r="A4" s="20" t="s">
        <v>5</v>
      </c>
      <c r="B4" s="20" t="s">
        <v>6</v>
      </c>
      <c r="C4" s="20" t="s">
        <v>162</v>
      </c>
      <c r="D4" s="20" t="s">
        <v>163</v>
      </c>
      <c r="E4" s="20" t="s">
        <v>9</v>
      </c>
      <c r="F4" s="20" t="s">
        <v>6</v>
      </c>
      <c r="G4" s="20" t="s">
        <v>162</v>
      </c>
      <c r="H4" s="20" t="s">
        <v>163</v>
      </c>
    </row>
    <row r="5" spans="1:8">
      <c r="A5" s="21" t="s">
        <v>10</v>
      </c>
      <c r="B5" s="20"/>
      <c r="C5" s="21"/>
      <c r="D5" s="21"/>
      <c r="E5" s="21" t="s">
        <v>11</v>
      </c>
      <c r="F5" s="20"/>
      <c r="G5" s="21"/>
      <c r="H5" s="21"/>
    </row>
    <row r="6" spans="1:8">
      <c r="A6" s="15" t="s">
        <v>12</v>
      </c>
      <c r="B6" s="4">
        <v>1</v>
      </c>
      <c r="C6" s="131">
        <f>资产负债表!C6/资产负债表!$C$42</f>
        <v>4.7619047619047616E-2</v>
      </c>
      <c r="D6" s="131">
        <f>资产负债表!D6/资产负债表!$D$42</f>
        <v>4.7619047619047616E-2</v>
      </c>
      <c r="E6" s="15" t="s">
        <v>13</v>
      </c>
      <c r="F6" s="4">
        <v>68</v>
      </c>
      <c r="G6" s="131">
        <f>资产负债表!G6/资产负债表!$G$42</f>
        <v>4.3478260869565216E-2</v>
      </c>
      <c r="H6" s="131">
        <f>资产负债表!H6/资产负债表!$H$42</f>
        <v>4.3478260869565216E-2</v>
      </c>
    </row>
    <row r="7" spans="1:8">
      <c r="A7" s="15" t="s">
        <v>14</v>
      </c>
      <c r="B7" s="4">
        <v>2</v>
      </c>
      <c r="C7" s="131">
        <f>资产负债表!C7/资产负债表!$C$42</f>
        <v>4.7619047619047616E-2</v>
      </c>
      <c r="D7" s="131">
        <f>资产负债表!D7/资产负债表!$D$42</f>
        <v>4.7619047619047616E-2</v>
      </c>
      <c r="E7" s="15" t="s">
        <v>15</v>
      </c>
      <c r="F7" s="4">
        <v>69</v>
      </c>
      <c r="G7" s="131">
        <f>资产负债表!G7/资产负债表!$G$42</f>
        <v>4.3478260869565216E-2</v>
      </c>
      <c r="H7" s="131">
        <f>资产负债表!H7/资产负债表!$H$42</f>
        <v>4.3478260869565216E-2</v>
      </c>
    </row>
    <row r="8" spans="1:8">
      <c r="A8" s="15" t="s">
        <v>16</v>
      </c>
      <c r="B8" s="4">
        <v>3</v>
      </c>
      <c r="C8" s="131">
        <f>资产负债表!C8/资产负债表!$C$42</f>
        <v>4.7619047619047616E-2</v>
      </c>
      <c r="D8" s="131">
        <f>资产负债表!D8/资产负债表!$D$42</f>
        <v>4.7619047619047616E-2</v>
      </c>
      <c r="E8" s="15" t="s">
        <v>17</v>
      </c>
      <c r="F8" s="4">
        <v>70</v>
      </c>
      <c r="G8" s="131">
        <f>资产负债表!G8/资产负债表!$G$42</f>
        <v>4.3478260869565216E-2</v>
      </c>
      <c r="H8" s="131">
        <f>资产负债表!H8/资产负债表!$H$42</f>
        <v>4.3478260869565216E-2</v>
      </c>
    </row>
    <row r="9" spans="1:8">
      <c r="A9" s="15" t="s">
        <v>18</v>
      </c>
      <c r="B9" s="4">
        <v>4</v>
      </c>
      <c r="C9" s="131">
        <f>资产负债表!C9/资产负债表!$C$42</f>
        <v>4.7619047619047616E-2</v>
      </c>
      <c r="D9" s="131">
        <f>资产负债表!D9/资产负债表!$D$42</f>
        <v>4.7619047619047616E-2</v>
      </c>
      <c r="E9" s="15" t="s">
        <v>19</v>
      </c>
      <c r="F9" s="4">
        <v>71</v>
      </c>
      <c r="G9" s="131">
        <f>资产负债表!G9/资产负债表!$G$42</f>
        <v>4.3478260869565216E-2</v>
      </c>
      <c r="H9" s="131">
        <f>资产负债表!H9/资产负债表!$H$42</f>
        <v>4.3478260869565216E-2</v>
      </c>
    </row>
    <row r="10" spans="1:8">
      <c r="A10" s="15" t="s">
        <v>20</v>
      </c>
      <c r="B10" s="4">
        <v>5</v>
      </c>
      <c r="C10" s="131">
        <f>资产负债表!C10/资产负债表!$C$42</f>
        <v>4.7619047619047616E-2</v>
      </c>
      <c r="D10" s="131">
        <f>资产负债表!D10/资产负债表!$D$42</f>
        <v>4.7619047619047616E-2</v>
      </c>
      <c r="E10" s="15" t="s">
        <v>21</v>
      </c>
      <c r="F10" s="4">
        <v>72</v>
      </c>
      <c r="G10" s="131">
        <f>资产负债表!G10/资产负债表!$G$42</f>
        <v>4.3478260869565216E-2</v>
      </c>
      <c r="H10" s="131">
        <f>资产负债表!H10/资产负债表!$H$42</f>
        <v>4.3478260869565216E-2</v>
      </c>
    </row>
    <row r="11" spans="1:8">
      <c r="A11" s="15" t="s">
        <v>22</v>
      </c>
      <c r="B11" s="4">
        <v>6</v>
      </c>
      <c r="C11" s="131">
        <f>资产负债表!C11/资产负债表!$C$42</f>
        <v>4.7619047619047616E-2</v>
      </c>
      <c r="D11" s="131">
        <f>资产负债表!D11/资产负债表!$D$42</f>
        <v>4.7619047619047616E-2</v>
      </c>
      <c r="E11" s="15" t="s">
        <v>23</v>
      </c>
      <c r="F11" s="4">
        <v>73</v>
      </c>
      <c r="G11" s="131">
        <f>资产负债表!G11/资产负债表!$G$42</f>
        <v>4.3478260869565216E-2</v>
      </c>
      <c r="H11" s="131">
        <f>资产负债表!H11/资产负债表!$H$42</f>
        <v>4.3478260869565216E-2</v>
      </c>
    </row>
    <row r="12" spans="1:8">
      <c r="A12" s="15" t="s">
        <v>24</v>
      </c>
      <c r="B12" s="4">
        <v>7</v>
      </c>
      <c r="C12" s="131">
        <f>资产负债表!C12/资产负债表!$C$42</f>
        <v>4.7619047619047616E-2</v>
      </c>
      <c r="D12" s="131">
        <f>资产负债表!D12/资产负债表!$D$42</f>
        <v>4.7619047619047616E-2</v>
      </c>
      <c r="E12" s="15" t="s">
        <v>25</v>
      </c>
      <c r="F12" s="4">
        <v>74</v>
      </c>
      <c r="G12" s="131">
        <f>资产负债表!G12/资产负债表!$G$42</f>
        <v>4.3478260869565216E-2</v>
      </c>
      <c r="H12" s="131">
        <f>资产负债表!H12/资产负债表!$H$42</f>
        <v>4.3478260869565216E-2</v>
      </c>
    </row>
    <row r="13" spans="1:8">
      <c r="A13" s="15" t="s">
        <v>26</v>
      </c>
      <c r="B13" s="4">
        <v>8</v>
      </c>
      <c r="C13" s="131">
        <f>资产负债表!C13/资产负债表!$C$42</f>
        <v>4.7619047619047616E-2</v>
      </c>
      <c r="D13" s="131">
        <f>资产负债表!D13/资产负债表!$D$42</f>
        <v>4.7619047619047616E-2</v>
      </c>
      <c r="E13" s="15" t="s">
        <v>27</v>
      </c>
      <c r="F13" s="4">
        <v>75</v>
      </c>
      <c r="G13" s="131">
        <f>资产负债表!G13/资产负债表!$G$42</f>
        <v>4.3478260869565216E-2</v>
      </c>
      <c r="H13" s="131">
        <f>资产负债表!H13/资产负债表!$H$42</f>
        <v>4.3478260869565216E-2</v>
      </c>
    </row>
    <row r="14" spans="1:8">
      <c r="A14" s="15" t="s">
        <v>28</v>
      </c>
      <c r="B14" s="4">
        <v>9</v>
      </c>
      <c r="C14" s="131">
        <f>资产负债表!C14/资产负债表!$C$42</f>
        <v>4.7619047619047616E-2</v>
      </c>
      <c r="D14" s="131">
        <f>资产负债表!D14/资产负债表!$D$42</f>
        <v>4.7619047619047616E-2</v>
      </c>
      <c r="E14" s="15" t="s">
        <v>29</v>
      </c>
      <c r="F14" s="4">
        <v>80</v>
      </c>
      <c r="G14" s="131">
        <f>资产负债表!G14/资产负债表!$G$42</f>
        <v>4.3478260869565216E-2</v>
      </c>
      <c r="H14" s="131">
        <f>资产负债表!H14/资产负债表!$H$42</f>
        <v>4.3478260869565216E-2</v>
      </c>
    </row>
    <row r="15" spans="1:8">
      <c r="A15" s="15" t="s">
        <v>30</v>
      </c>
      <c r="B15" s="4">
        <v>10</v>
      </c>
      <c r="C15" s="131">
        <f>资产负债表!C15/资产负债表!$C$42</f>
        <v>4.7619047619047616E-2</v>
      </c>
      <c r="D15" s="131">
        <f>资产负债表!D15/资产负债表!$D$42</f>
        <v>4.7619047619047616E-2</v>
      </c>
      <c r="E15" s="15" t="s">
        <v>31</v>
      </c>
      <c r="F15" s="4">
        <v>81</v>
      </c>
      <c r="G15" s="131">
        <f>资产负债表!G15/资产负债表!$G$42</f>
        <v>4.3478260869565216E-2</v>
      </c>
      <c r="H15" s="131">
        <f>资产负债表!H15/资产负债表!$H$42</f>
        <v>4.3478260869565216E-2</v>
      </c>
    </row>
    <row r="16" spans="1:8">
      <c r="A16" s="15" t="s">
        <v>32</v>
      </c>
      <c r="B16" s="4">
        <v>11</v>
      </c>
      <c r="C16" s="131">
        <f>资产负债表!C16/资产负债表!$C$42</f>
        <v>4.7619047619047616E-2</v>
      </c>
      <c r="D16" s="131">
        <f>资产负债表!D16/资产负债表!$D$42</f>
        <v>4.7619047619047616E-2</v>
      </c>
      <c r="E16" s="15" t="s">
        <v>33</v>
      </c>
      <c r="F16" s="4">
        <v>82</v>
      </c>
      <c r="G16" s="131">
        <f>资产负债表!G16/资产负债表!$G$42</f>
        <v>4.3478260869565216E-2</v>
      </c>
      <c r="H16" s="131">
        <f>资产负债表!H16/资产负债表!$H$42</f>
        <v>4.3478260869565216E-2</v>
      </c>
    </row>
    <row r="17" spans="1:8">
      <c r="A17" s="15" t="s">
        <v>34</v>
      </c>
      <c r="B17" s="4">
        <v>21</v>
      </c>
      <c r="C17" s="131">
        <f>资产负债表!C17/资产负债表!$C$42</f>
        <v>4.7619047619047616E-2</v>
      </c>
      <c r="D17" s="131">
        <f>资产负债表!D17/资产负债表!$D$42</f>
        <v>4.7619047619047616E-2</v>
      </c>
      <c r="E17" s="15" t="s">
        <v>36</v>
      </c>
      <c r="F17" s="4">
        <v>83</v>
      </c>
      <c r="G17" s="131">
        <f>资产负债表!G17/资产负债表!$G$42</f>
        <v>4.3478260869565216E-2</v>
      </c>
      <c r="H17" s="131">
        <f>资产负债表!H17/资产负债表!$H$42</f>
        <v>4.3478260869565216E-2</v>
      </c>
    </row>
    <row r="18" spans="1:8">
      <c r="A18" s="15" t="s">
        <v>37</v>
      </c>
      <c r="B18" s="4">
        <v>24</v>
      </c>
      <c r="C18" s="131">
        <f>资产负债表!C18/资产负债表!$C$42</f>
        <v>4.7619047619047616E-2</v>
      </c>
      <c r="D18" s="131">
        <f>资产负债表!D18/资产负债表!$D$42</f>
        <v>4.7619047619047616E-2</v>
      </c>
      <c r="E18" s="15" t="s">
        <v>38</v>
      </c>
      <c r="F18" s="4">
        <v>86</v>
      </c>
      <c r="G18" s="131">
        <f>资产负债表!G18/资产负债表!$G$42</f>
        <v>4.3478260869565216E-2</v>
      </c>
      <c r="H18" s="131">
        <f>资产负债表!H18/资产负债表!$H$42</f>
        <v>4.3478260869565216E-2</v>
      </c>
    </row>
    <row r="19" spans="1:8">
      <c r="A19" s="23" t="s">
        <v>39</v>
      </c>
      <c r="B19" s="50">
        <v>31</v>
      </c>
      <c r="C19" s="51">
        <f>资产负债表!C19/资产负债表!$C$42</f>
        <v>0.61904761904761907</v>
      </c>
      <c r="D19" s="51">
        <f>资产负债表!D19/资产负债表!$D$42</f>
        <v>0.61904761904761907</v>
      </c>
      <c r="E19" s="15" t="s">
        <v>40</v>
      </c>
      <c r="F19" s="4">
        <v>90</v>
      </c>
      <c r="G19" s="131">
        <f>资产负债表!G19/资产负债表!$G$42</f>
        <v>4.3478260869565216E-2</v>
      </c>
      <c r="H19" s="131">
        <f>资产负债表!H19/资产负债表!$H$42</f>
        <v>4.3478260869565216E-2</v>
      </c>
    </row>
    <row r="20" spans="1:8">
      <c r="A20" s="21" t="s">
        <v>41</v>
      </c>
      <c r="B20" s="20"/>
      <c r="C20" s="38"/>
      <c r="D20" s="38"/>
      <c r="E20" s="15" t="s">
        <v>35</v>
      </c>
      <c r="F20" s="4"/>
      <c r="G20" s="37"/>
      <c r="H20" s="37"/>
    </row>
    <row r="21" spans="1:8">
      <c r="A21" s="15" t="s">
        <v>42</v>
      </c>
      <c r="B21" s="4">
        <v>32</v>
      </c>
      <c r="C21" s="131">
        <f>资产负债表!C21/资产负债表!$C$42</f>
        <v>4.7619047619047616E-2</v>
      </c>
      <c r="D21" s="131">
        <f>资产负债表!D21/资产负债表!$D$42</f>
        <v>4.7619047619047616E-2</v>
      </c>
      <c r="E21" s="23" t="s">
        <v>43</v>
      </c>
      <c r="F21" s="24">
        <v>100</v>
      </c>
      <c r="G21" s="52">
        <f>资产负债表!G21/资产负债表!$G$42</f>
        <v>0.60869565217391308</v>
      </c>
      <c r="H21" s="52">
        <f>资产负债表!H21/资产负债表!$H$42</f>
        <v>0.60869565217391308</v>
      </c>
    </row>
    <row r="22" spans="1:8">
      <c r="A22" s="15" t="s">
        <v>44</v>
      </c>
      <c r="B22" s="4">
        <v>33</v>
      </c>
      <c r="C22" s="131">
        <f>资产负债表!C22/资产负债表!$C$42</f>
        <v>4.7619047619047616E-2</v>
      </c>
      <c r="D22" s="131">
        <f>资产负债表!D22/资产负债表!$D$42</f>
        <v>4.7619047619047616E-2</v>
      </c>
      <c r="E22" s="21" t="s">
        <v>45</v>
      </c>
      <c r="F22" s="20" t="s">
        <v>35</v>
      </c>
      <c r="G22" s="38"/>
      <c r="H22" s="38"/>
    </row>
    <row r="23" spans="1:8">
      <c r="A23" s="23" t="s">
        <v>46</v>
      </c>
      <c r="B23" s="50">
        <v>38</v>
      </c>
      <c r="C23" s="131">
        <f>资产负债表!C23/资产负债表!$C$42</f>
        <v>9.5238095238095233E-2</v>
      </c>
      <c r="D23" s="131">
        <f>资产负债表!D23/资产负债表!$D$42</f>
        <v>9.5238095238095233E-2</v>
      </c>
      <c r="E23" s="15" t="s">
        <v>47</v>
      </c>
      <c r="F23" s="4">
        <v>101</v>
      </c>
      <c r="G23" s="131">
        <f>资产负债表!G23/资产负债表!$G$42</f>
        <v>4.3478260869565216E-2</v>
      </c>
      <c r="H23" s="131">
        <f>资产负债表!H23/资产负债表!$H$42</f>
        <v>4.3478260869565216E-2</v>
      </c>
    </row>
    <row r="24" spans="1:8">
      <c r="A24" s="21" t="s">
        <v>48</v>
      </c>
      <c r="B24" s="20" t="s">
        <v>35</v>
      </c>
      <c r="C24" s="38"/>
      <c r="D24" s="38"/>
      <c r="E24" s="15" t="s">
        <v>49</v>
      </c>
      <c r="F24" s="4">
        <v>102</v>
      </c>
      <c r="G24" s="131">
        <f>资产负债表!G24/资产负债表!$G$42</f>
        <v>4.3478260869565216E-2</v>
      </c>
      <c r="H24" s="131">
        <f>资产负债表!H24/资产负债表!$H$42</f>
        <v>4.3478260869565216E-2</v>
      </c>
    </row>
    <row r="25" spans="1:8">
      <c r="A25" s="15" t="s">
        <v>50</v>
      </c>
      <c r="B25" s="4">
        <v>39</v>
      </c>
      <c r="C25" s="131">
        <f>资产负债表!C25/资产负债表!$C$42</f>
        <v>4.7619047619047616E-2</v>
      </c>
      <c r="D25" s="131">
        <f>资产负债表!D25/资产负债表!$D$42</f>
        <v>4.7619047619047616E-2</v>
      </c>
      <c r="E25" s="15" t="s">
        <v>51</v>
      </c>
      <c r="F25" s="4">
        <v>102</v>
      </c>
      <c r="G25" s="131">
        <f>资产负债表!G25/资产负债表!$G$42</f>
        <v>4.3478260869565216E-2</v>
      </c>
      <c r="H25" s="131">
        <f>资产负债表!H25/资产负债表!$H$42</f>
        <v>4.3478260869565216E-2</v>
      </c>
    </row>
    <row r="26" spans="1:8">
      <c r="A26" s="15" t="s">
        <v>52</v>
      </c>
      <c r="B26" s="4">
        <v>40</v>
      </c>
      <c r="C26" s="131">
        <f>资产负债表!C26/资产负债表!$C$42</f>
        <v>4.7619047619047616E-2</v>
      </c>
      <c r="D26" s="131">
        <f>资产负债表!D26/资产负债表!$D$42</f>
        <v>4.7619047619047616E-2</v>
      </c>
      <c r="E26" s="15" t="s">
        <v>53</v>
      </c>
      <c r="F26" s="4">
        <v>106</v>
      </c>
      <c r="G26" s="131">
        <f>资产负债表!G26/资产负债表!$G$42</f>
        <v>4.3478260869565216E-2</v>
      </c>
      <c r="H26" s="131">
        <f>资产负债表!H26/资产负债表!$H$42</f>
        <v>4.3478260869565216E-2</v>
      </c>
    </row>
    <row r="27" spans="1:8">
      <c r="A27" s="23" t="s">
        <v>54</v>
      </c>
      <c r="B27" s="50">
        <v>41</v>
      </c>
      <c r="C27" s="51">
        <f>资产负债表!C27/资产负债表!$C$42</f>
        <v>0</v>
      </c>
      <c r="D27" s="51">
        <f>资产负债表!D27/资产负债表!$D$42</f>
        <v>0</v>
      </c>
      <c r="E27" s="15" t="s">
        <v>55</v>
      </c>
      <c r="F27" s="4">
        <v>108</v>
      </c>
      <c r="G27" s="131">
        <f>资产负债表!G27/资产负债表!$G$42</f>
        <v>4.3478260869565216E-2</v>
      </c>
      <c r="H27" s="131">
        <f>资产负债表!H27/资产负债表!$H$42</f>
        <v>4.3478260869565216E-2</v>
      </c>
    </row>
    <row r="28" spans="1:8">
      <c r="A28" s="15" t="s">
        <v>56</v>
      </c>
      <c r="B28" s="4">
        <v>42</v>
      </c>
      <c r="C28" s="131">
        <f>资产负债表!C28/资产负债表!$C$42</f>
        <v>4.7619047619047616E-2</v>
      </c>
      <c r="D28" s="131">
        <f>资产负债表!D28/资产负债表!$D$42</f>
        <v>4.7619047619047616E-2</v>
      </c>
      <c r="E28" s="23" t="s">
        <v>57</v>
      </c>
      <c r="F28" s="24">
        <v>110</v>
      </c>
      <c r="G28" s="52">
        <f>资产负债表!G28/资产负债表!$G$42</f>
        <v>0.21739130434782608</v>
      </c>
      <c r="H28" s="52">
        <f>资产负债表!H28/资产负债表!$H$42</f>
        <v>0.21739130434782608</v>
      </c>
    </row>
    <row r="29" spans="1:8">
      <c r="A29" s="23" t="s">
        <v>54</v>
      </c>
      <c r="B29" s="50">
        <v>43</v>
      </c>
      <c r="C29" s="51">
        <f>资产负债表!C29/资产负债表!$C$42</f>
        <v>-4.7619047619047616E-2</v>
      </c>
      <c r="D29" s="51">
        <f>资产负债表!D29/资产负债表!$D$42</f>
        <v>-4.7619047619047616E-2</v>
      </c>
      <c r="E29" s="21" t="s">
        <v>58</v>
      </c>
      <c r="F29" s="20" t="s">
        <v>35</v>
      </c>
      <c r="G29" s="38"/>
      <c r="H29" s="38"/>
    </row>
    <row r="30" spans="1:8">
      <c r="A30" s="15" t="s">
        <v>59</v>
      </c>
      <c r="B30" s="4">
        <v>44</v>
      </c>
      <c r="C30" s="131">
        <f>资产负债表!C30/资产负债表!$C$42</f>
        <v>4.7619047619047616E-2</v>
      </c>
      <c r="D30" s="131">
        <f>资产负债表!D30/资产负债表!$D$42</f>
        <v>4.7619047619047616E-2</v>
      </c>
      <c r="E30" s="15" t="s">
        <v>60</v>
      </c>
      <c r="F30" s="4">
        <v>111</v>
      </c>
      <c r="G30" s="131">
        <f>资产负债表!G30/资产负债表!$G$42</f>
        <v>4.3478260869565216E-2</v>
      </c>
      <c r="H30" s="131">
        <f>资产负债表!H30/资产负债表!$H$42</f>
        <v>4.3478260869565216E-2</v>
      </c>
    </row>
    <row r="31" spans="1:8">
      <c r="A31" s="15" t="s">
        <v>61</v>
      </c>
      <c r="B31" s="4">
        <v>45</v>
      </c>
      <c r="C31" s="131">
        <f>资产负债表!C31/资产负债表!$C$42</f>
        <v>4.7619047619047616E-2</v>
      </c>
      <c r="D31" s="131">
        <f>资产负债表!D31/资产负债表!$D$42</f>
        <v>4.7619047619047616E-2</v>
      </c>
      <c r="E31" s="23" t="s">
        <v>62</v>
      </c>
      <c r="F31" s="24">
        <v>114</v>
      </c>
      <c r="G31" s="52">
        <f>资产负债表!G31/资产负债表!$G$42</f>
        <v>0.86956521739130432</v>
      </c>
      <c r="H31" s="52">
        <f>资产负债表!H31/资产负债表!$H$42</f>
        <v>0.86956521739130432</v>
      </c>
    </row>
    <row r="32" spans="1:8">
      <c r="A32" s="15" t="s">
        <v>63</v>
      </c>
      <c r="B32" s="4">
        <v>46</v>
      </c>
      <c r="C32" s="131">
        <f>资产负债表!C32/资产负债表!$C$42</f>
        <v>4.7619047619047616E-2</v>
      </c>
      <c r="D32" s="131">
        <f>资产负债表!D32/资产负债表!$D$42</f>
        <v>4.7619047619047616E-2</v>
      </c>
      <c r="E32" s="15" t="s">
        <v>35</v>
      </c>
      <c r="F32" s="4" t="s">
        <v>35</v>
      </c>
      <c r="G32" s="37"/>
      <c r="H32" s="37"/>
    </row>
    <row r="33" spans="1:8">
      <c r="A33" s="23" t="s">
        <v>64</v>
      </c>
      <c r="B33" s="50">
        <v>50</v>
      </c>
      <c r="C33" s="51">
        <f>资产负债表!C33/资产负债表!$C$42</f>
        <v>9.5238095238095233E-2</v>
      </c>
      <c r="D33" s="51">
        <f>资产负债表!D33/资产负债表!$D$42</f>
        <v>9.5238095238095233E-2</v>
      </c>
      <c r="E33" s="21" t="s">
        <v>65</v>
      </c>
      <c r="F33" s="20" t="s">
        <v>35</v>
      </c>
      <c r="G33" s="38"/>
      <c r="H33" s="38"/>
    </row>
    <row r="34" spans="1:8">
      <c r="A34" s="21" t="s">
        <v>66</v>
      </c>
      <c r="B34" s="20" t="s">
        <v>35</v>
      </c>
      <c r="C34" s="38"/>
      <c r="D34" s="38"/>
      <c r="E34" s="15" t="s">
        <v>67</v>
      </c>
      <c r="F34" s="4">
        <v>115</v>
      </c>
      <c r="G34" s="131">
        <f>资产负债表!G34/资产负债表!$G$42</f>
        <v>4.3478260869565216E-2</v>
      </c>
      <c r="H34" s="131">
        <f>资产负债表!H34/资产负债表!$H$42</f>
        <v>4.3478260869565216E-2</v>
      </c>
    </row>
    <row r="35" spans="1:8">
      <c r="A35" s="15" t="s">
        <v>68</v>
      </c>
      <c r="B35" s="4">
        <v>51</v>
      </c>
      <c r="C35" s="131">
        <f>资产负债表!C35/资产负债表!$C$42</f>
        <v>4.7619047619047616E-2</v>
      </c>
      <c r="D35" s="131">
        <f>资产负债表!D35/资产负债表!$D$42</f>
        <v>4.7619047619047616E-2</v>
      </c>
      <c r="E35" s="15" t="s">
        <v>69</v>
      </c>
      <c r="F35" s="4">
        <v>116</v>
      </c>
      <c r="G35" s="131">
        <f>资产负债表!G35/资产负债表!$G$42</f>
        <v>4.3478260869565216E-2</v>
      </c>
      <c r="H35" s="131">
        <f>资产负债表!H35/资产负债表!$H$42</f>
        <v>4.3478260869565216E-2</v>
      </c>
    </row>
    <row r="36" spans="1:8">
      <c r="A36" s="15" t="s">
        <v>70</v>
      </c>
      <c r="B36" s="4">
        <v>52</v>
      </c>
      <c r="C36" s="131">
        <f>资产负债表!C36/资产负债表!$C$42</f>
        <v>4.7619047619047616E-2</v>
      </c>
      <c r="D36" s="131">
        <f>资产负债表!D36/资产负债表!$D$42</f>
        <v>4.7619047619047616E-2</v>
      </c>
      <c r="E36" s="23" t="s">
        <v>71</v>
      </c>
      <c r="F36" s="24">
        <v>117</v>
      </c>
      <c r="G36" s="52">
        <f>资产负债表!G36/资产负债表!$G$42</f>
        <v>0</v>
      </c>
      <c r="H36" s="52">
        <f>资产负债表!H36/资产负债表!$H$42</f>
        <v>0</v>
      </c>
    </row>
    <row r="37" spans="1:8">
      <c r="A37" s="15" t="s">
        <v>72</v>
      </c>
      <c r="B37" s="4">
        <v>53</v>
      </c>
      <c r="C37" s="131">
        <f>资产负债表!C37/资产负债表!$C$42</f>
        <v>4.7619047619047616E-2</v>
      </c>
      <c r="D37" s="131">
        <f>资产负债表!D37/资产负债表!$D$42</f>
        <v>4.7619047619047616E-2</v>
      </c>
      <c r="E37" s="15" t="s">
        <v>73</v>
      </c>
      <c r="F37" s="4">
        <v>118</v>
      </c>
      <c r="G37" s="131">
        <f>资产负债表!G37/资产负债表!$G$42</f>
        <v>4.3478260869565216E-2</v>
      </c>
      <c r="H37" s="131">
        <f>资产负债表!H37/资产负债表!$H$42</f>
        <v>4.3478260869565216E-2</v>
      </c>
    </row>
    <row r="38" spans="1:8">
      <c r="A38" s="23" t="s">
        <v>74</v>
      </c>
      <c r="B38" s="50">
        <v>60</v>
      </c>
      <c r="C38" s="51">
        <f>资产负债表!C38/资产负债表!$C$42</f>
        <v>0.14285714285714285</v>
      </c>
      <c r="D38" s="51">
        <f>资产负债表!D38/资产负债表!$D$42</f>
        <v>0.14285714285714285</v>
      </c>
      <c r="E38" s="15" t="s">
        <v>75</v>
      </c>
      <c r="F38" s="4">
        <v>119</v>
      </c>
      <c r="G38" s="131">
        <f>资产负债表!G38/资产负债表!$G$42</f>
        <v>4.3478260869565216E-2</v>
      </c>
      <c r="H38" s="131">
        <f>资产负债表!H38/资产负债表!$H$42</f>
        <v>4.3478260869565216E-2</v>
      </c>
    </row>
    <row r="39" spans="1:8">
      <c r="A39" s="15" t="s">
        <v>35</v>
      </c>
      <c r="B39" s="4" t="s">
        <v>35</v>
      </c>
      <c r="C39" s="37"/>
      <c r="D39" s="37"/>
      <c r="E39" s="15" t="s">
        <v>76</v>
      </c>
      <c r="F39" s="4">
        <v>120</v>
      </c>
      <c r="G39" s="131">
        <f>资产负债表!G39/资产负债表!$G$42</f>
        <v>4.3478260869565216E-2</v>
      </c>
      <c r="H39" s="131">
        <f>资产负债表!H39/资产负债表!$H$42</f>
        <v>4.3478260869565216E-2</v>
      </c>
    </row>
    <row r="40" spans="1:8">
      <c r="A40" s="21" t="s">
        <v>58</v>
      </c>
      <c r="B40" s="20" t="s">
        <v>35</v>
      </c>
      <c r="C40" s="38"/>
      <c r="D40" s="38"/>
      <c r="E40" s="15" t="s">
        <v>77</v>
      </c>
      <c r="F40" s="4">
        <v>121</v>
      </c>
      <c r="G40" s="131">
        <f>资产负债表!G40/资产负债表!$G$42</f>
        <v>4.3478260869565216E-2</v>
      </c>
      <c r="H40" s="131">
        <f>资产负债表!H40/资产负债表!$H$42</f>
        <v>4.3478260869565216E-2</v>
      </c>
    </row>
    <row r="41" spans="1:8">
      <c r="A41" s="15" t="s">
        <v>78</v>
      </c>
      <c r="B41" s="4">
        <v>61</v>
      </c>
      <c r="C41" s="131">
        <f>资产负债表!C41/资产负债表!$C$42</f>
        <v>4.7619047619047616E-2</v>
      </c>
      <c r="D41" s="131">
        <f>资产负债表!D41/资产负债表!$D$42</f>
        <v>4.7619047619047616E-2</v>
      </c>
      <c r="E41" s="23" t="s">
        <v>79</v>
      </c>
      <c r="F41" s="24">
        <v>122</v>
      </c>
      <c r="G41" s="52">
        <f>资产负债表!G41/资产负债表!$G$42</f>
        <v>0.13043478260869565</v>
      </c>
      <c r="H41" s="52">
        <f>资产负债表!H41/资产负债表!$H$42</f>
        <v>0.13043478260869565</v>
      </c>
    </row>
    <row r="42" spans="1:8">
      <c r="A42" s="21" t="s">
        <v>80</v>
      </c>
      <c r="B42" s="20">
        <v>67</v>
      </c>
      <c r="C42" s="38">
        <f>资产负债表!C42/资产负债表!$C$42</f>
        <v>1</v>
      </c>
      <c r="D42" s="38">
        <f>资产负债表!D42/资产负债表!$D$42</f>
        <v>1</v>
      </c>
      <c r="E42" s="21" t="s">
        <v>81</v>
      </c>
      <c r="F42" s="20">
        <v>135</v>
      </c>
      <c r="G42" s="38">
        <f>资产负债表!G42/资产负债表!$G$42</f>
        <v>1</v>
      </c>
      <c r="H42" s="38">
        <f>资产负债表!H42/资产负债表!$H$42</f>
        <v>1</v>
      </c>
    </row>
  </sheetData>
  <mergeCells count="1">
    <mergeCell ref="A1:H1"/>
  </mergeCells>
  <phoneticPr fontId="11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showGridLines="0" workbookViewId="0">
      <selection activeCell="H18" sqref="H18"/>
    </sheetView>
  </sheetViews>
  <sheetFormatPr defaultRowHeight="12.75"/>
  <cols>
    <col min="1" max="1" width="46.42578125" bestFit="1" customWidth="1"/>
    <col min="2" max="2" width="5.42578125" bestFit="1" customWidth="1"/>
    <col min="3" max="3" width="18.7109375" customWidth="1"/>
    <col min="4" max="4" width="15.140625" customWidth="1"/>
  </cols>
  <sheetData>
    <row r="1" spans="1:5" ht="25.5">
      <c r="A1" s="164" t="s">
        <v>173</v>
      </c>
      <c r="B1" s="165"/>
      <c r="C1" s="165"/>
      <c r="D1" s="165"/>
      <c r="E1" s="43"/>
    </row>
    <row r="2" spans="1:5">
      <c r="A2" s="5" t="s">
        <v>83</v>
      </c>
      <c r="B2" s="5"/>
      <c r="C2" s="5"/>
      <c r="D2" s="5"/>
    </row>
    <row r="3" spans="1:5">
      <c r="A3" s="10" t="s">
        <v>84</v>
      </c>
      <c r="B3" s="10"/>
      <c r="C3" s="53">
        <f>利润表!D3</f>
        <v>38047</v>
      </c>
      <c r="D3" s="10" t="s">
        <v>85</v>
      </c>
    </row>
    <row r="4" spans="1:5">
      <c r="A4" s="155" t="s">
        <v>86</v>
      </c>
      <c r="B4" s="166" t="s">
        <v>6</v>
      </c>
      <c r="C4" s="160" t="s">
        <v>158</v>
      </c>
      <c r="D4" s="155" t="s">
        <v>168</v>
      </c>
    </row>
    <row r="5" spans="1:5">
      <c r="A5" s="156"/>
      <c r="B5" s="167"/>
      <c r="C5" s="161"/>
      <c r="D5" s="156"/>
    </row>
    <row r="6" spans="1:5">
      <c r="A6" s="8" t="s">
        <v>157</v>
      </c>
      <c r="B6" s="4">
        <v>1</v>
      </c>
      <c r="C6" s="132">
        <f>利润表!D6-利润表!E6</f>
        <v>0</v>
      </c>
      <c r="D6" s="133">
        <f>C6/利润表!E6</f>
        <v>0</v>
      </c>
    </row>
    <row r="7" spans="1:5">
      <c r="A7" s="8" t="s">
        <v>89</v>
      </c>
      <c r="B7" s="4">
        <v>2</v>
      </c>
      <c r="C7" s="132">
        <f>利润表!D7-利润表!E7</f>
        <v>0</v>
      </c>
      <c r="D7" s="133">
        <f>C7/利润表!E7</f>
        <v>0</v>
      </c>
    </row>
    <row r="8" spans="1:5">
      <c r="A8" s="8" t="s">
        <v>90</v>
      </c>
      <c r="B8" s="4">
        <v>3</v>
      </c>
      <c r="C8" s="132">
        <f>利润表!D8-利润表!E8</f>
        <v>0</v>
      </c>
      <c r="D8" s="133">
        <f>C8/利润表!E8</f>
        <v>0</v>
      </c>
    </row>
    <row r="9" spans="1:5">
      <c r="A9" s="25" t="s">
        <v>91</v>
      </c>
      <c r="B9" s="24">
        <v>4</v>
      </c>
      <c r="C9" s="41">
        <f>利润表!D9-利润表!E9</f>
        <v>0</v>
      </c>
      <c r="D9" s="55" t="e">
        <f>C9/利润表!E9</f>
        <v>#DIV/0!</v>
      </c>
    </row>
    <row r="10" spans="1:5">
      <c r="A10" s="8" t="s">
        <v>92</v>
      </c>
      <c r="B10" s="4">
        <v>5</v>
      </c>
      <c r="C10" s="132">
        <f>利润表!D10-利润表!E10</f>
        <v>0</v>
      </c>
      <c r="D10" s="133">
        <f>C10/利润表!E10</f>
        <v>0</v>
      </c>
    </row>
    <row r="11" spans="1:5">
      <c r="A11" s="8" t="s">
        <v>93</v>
      </c>
      <c r="B11" s="4">
        <v>6</v>
      </c>
      <c r="C11" s="132">
        <f>利润表!D11-利润表!E11</f>
        <v>0</v>
      </c>
      <c r="D11" s="133">
        <f>C11/利润表!E11</f>
        <v>0</v>
      </c>
    </row>
    <row r="12" spans="1:5">
      <c r="A12" s="8" t="s">
        <v>94</v>
      </c>
      <c r="B12" s="4">
        <v>7</v>
      </c>
      <c r="C12" s="132">
        <f>利润表!D12-利润表!E12</f>
        <v>0</v>
      </c>
      <c r="D12" s="133">
        <f>C12/利润表!E12</f>
        <v>0</v>
      </c>
    </row>
    <row r="13" spans="1:5">
      <c r="A13" s="25" t="s">
        <v>95</v>
      </c>
      <c r="B13" s="24">
        <v>8</v>
      </c>
      <c r="C13" s="41">
        <f>利润表!D13-利润表!E13</f>
        <v>0</v>
      </c>
      <c r="D13" s="55">
        <f>C13/利润表!E13</f>
        <v>0</v>
      </c>
    </row>
    <row r="14" spans="1:5">
      <c r="A14" s="8" t="s">
        <v>96</v>
      </c>
      <c r="B14" s="4">
        <v>9</v>
      </c>
      <c r="C14" s="132">
        <f>利润表!D14-利润表!E14</f>
        <v>0</v>
      </c>
      <c r="D14" s="133">
        <f>C14/利润表!E14</f>
        <v>0</v>
      </c>
    </row>
    <row r="15" spans="1:5">
      <c r="A15" s="8" t="s">
        <v>97</v>
      </c>
      <c r="B15" s="4">
        <v>10</v>
      </c>
      <c r="C15" s="132">
        <f>利润表!D15-利润表!E15</f>
        <v>0</v>
      </c>
      <c r="D15" s="133">
        <f>C15/利润表!E15</f>
        <v>0</v>
      </c>
    </row>
    <row r="16" spans="1:5">
      <c r="A16" s="8" t="s">
        <v>98</v>
      </c>
      <c r="B16" s="4">
        <v>11</v>
      </c>
      <c r="C16" s="132">
        <f>利润表!D16-利润表!E16</f>
        <v>0</v>
      </c>
      <c r="D16" s="133">
        <f>C16/利润表!E16</f>
        <v>0</v>
      </c>
    </row>
    <row r="17" spans="1:4">
      <c r="A17" s="8" t="s">
        <v>99</v>
      </c>
      <c r="B17" s="4">
        <v>12</v>
      </c>
      <c r="C17" s="132">
        <f>利润表!D17-利润表!E17</f>
        <v>0</v>
      </c>
      <c r="D17" s="133">
        <f>C17/利润表!E17</f>
        <v>0</v>
      </c>
    </row>
    <row r="18" spans="1:4">
      <c r="A18" s="8" t="s">
        <v>100</v>
      </c>
      <c r="B18" s="4">
        <v>13</v>
      </c>
      <c r="C18" s="132">
        <f>利润表!D18-利润表!E18</f>
        <v>0</v>
      </c>
      <c r="D18" s="133">
        <f>C18/利润表!E18</f>
        <v>0</v>
      </c>
    </row>
    <row r="19" spans="1:4">
      <c r="A19" s="8" t="s">
        <v>101</v>
      </c>
      <c r="B19" s="4">
        <v>14</v>
      </c>
      <c r="C19" s="132">
        <f>利润表!D19-利润表!E19</f>
        <v>0</v>
      </c>
      <c r="D19" s="133">
        <f>C19/利润表!E19</f>
        <v>0</v>
      </c>
    </row>
    <row r="20" spans="1:4">
      <c r="A20" s="25" t="s">
        <v>102</v>
      </c>
      <c r="B20" s="24">
        <v>15</v>
      </c>
      <c r="C20" s="41">
        <f>利润表!D20-利润表!E20</f>
        <v>0</v>
      </c>
      <c r="D20" s="55">
        <f>C20/利润表!E20</f>
        <v>0</v>
      </c>
    </row>
    <row r="21" spans="1:4">
      <c r="A21" s="8" t="s">
        <v>103</v>
      </c>
      <c r="B21" s="4">
        <v>16</v>
      </c>
      <c r="C21" s="132">
        <f>利润表!D21-利润表!E21</f>
        <v>0</v>
      </c>
      <c r="D21" s="133">
        <f>C21/利润表!E21</f>
        <v>0</v>
      </c>
    </row>
    <row r="22" spans="1:4">
      <c r="A22" s="8" t="s">
        <v>104</v>
      </c>
      <c r="B22" s="4">
        <v>17</v>
      </c>
      <c r="C22" s="132">
        <f>利润表!D22-利润表!E22</f>
        <v>0</v>
      </c>
      <c r="D22" s="133">
        <f>C22/利润表!E22</f>
        <v>0</v>
      </c>
    </row>
    <row r="23" spans="1:4">
      <c r="A23" s="8" t="s">
        <v>105</v>
      </c>
      <c r="B23" s="4">
        <v>18</v>
      </c>
      <c r="C23" s="132">
        <f>利润表!D23-利润表!E23</f>
        <v>0</v>
      </c>
      <c r="D23" s="133">
        <f>C23/利润表!E23</f>
        <v>0</v>
      </c>
    </row>
    <row r="24" spans="1:4">
      <c r="A24" s="8" t="s">
        <v>106</v>
      </c>
      <c r="B24" s="4">
        <v>19</v>
      </c>
      <c r="C24" s="132">
        <f>利润表!D24-利润表!E24</f>
        <v>0</v>
      </c>
      <c r="D24" s="133">
        <f>C24/利润表!E24</f>
        <v>0</v>
      </c>
    </row>
    <row r="25" spans="1:4">
      <c r="A25" s="8" t="s">
        <v>107</v>
      </c>
      <c r="B25" s="4">
        <v>20</v>
      </c>
      <c r="C25" s="132">
        <f>利润表!D25-利润表!E25</f>
        <v>0</v>
      </c>
      <c r="D25" s="133">
        <f>C25/利润表!E25</f>
        <v>0</v>
      </c>
    </row>
    <row r="26" spans="1:4">
      <c r="A26" s="25" t="s">
        <v>108</v>
      </c>
      <c r="B26" s="24">
        <v>21</v>
      </c>
      <c r="C26" s="41">
        <f>利润表!D26-利润表!E26</f>
        <v>0</v>
      </c>
      <c r="D26" s="55">
        <f>C26/利润表!E26</f>
        <v>0</v>
      </c>
    </row>
    <row r="27" spans="1:4">
      <c r="A27" s="8" t="s">
        <v>109</v>
      </c>
      <c r="B27" s="4">
        <v>22</v>
      </c>
      <c r="C27" s="132">
        <f>利润表!D27-利润表!E27</f>
        <v>0</v>
      </c>
      <c r="D27" s="133">
        <f>C27/利润表!E27</f>
        <v>0</v>
      </c>
    </row>
    <row r="28" spans="1:4">
      <c r="A28" s="25" t="s">
        <v>110</v>
      </c>
      <c r="B28" s="24">
        <v>23</v>
      </c>
      <c r="C28" s="41">
        <f>利润表!D28-利润表!E28</f>
        <v>0</v>
      </c>
      <c r="D28" s="55">
        <f>C28/利润表!E28</f>
        <v>0</v>
      </c>
    </row>
    <row r="29" spans="1:4">
      <c r="A29" s="157" t="s">
        <v>111</v>
      </c>
      <c r="B29" s="158"/>
      <c r="C29" s="158"/>
      <c r="D29" s="159"/>
    </row>
    <row r="30" spans="1:4">
      <c r="A30" s="56" t="s">
        <v>112</v>
      </c>
      <c r="B30" s="56" t="s">
        <v>6</v>
      </c>
      <c r="C30" s="56" t="s">
        <v>169</v>
      </c>
      <c r="D30" s="56" t="s">
        <v>170</v>
      </c>
    </row>
    <row r="31" spans="1:4">
      <c r="A31" s="8" t="s">
        <v>113</v>
      </c>
      <c r="B31" s="9">
        <v>25</v>
      </c>
      <c r="C31" s="134">
        <f>利润表!D31-利润表!E31</f>
        <v>0</v>
      </c>
      <c r="D31" s="135" t="e">
        <f>C31/利润表!E31</f>
        <v>#DIV/0!</v>
      </c>
    </row>
    <row r="32" spans="1:4">
      <c r="A32" s="8" t="s">
        <v>114</v>
      </c>
      <c r="B32" s="9">
        <v>26</v>
      </c>
      <c r="C32" s="134">
        <f>利润表!D32-利润表!E32</f>
        <v>0</v>
      </c>
      <c r="D32" s="135" t="e">
        <f>C32/利润表!E32</f>
        <v>#DIV/0!</v>
      </c>
    </row>
    <row r="33" spans="1:5">
      <c r="A33" s="8" t="s">
        <v>115</v>
      </c>
      <c r="B33" s="9">
        <v>27</v>
      </c>
      <c r="C33" s="136">
        <f>利润表!D33-利润表!E33</f>
        <v>0</v>
      </c>
      <c r="D33" s="135" t="e">
        <f>C33/利润表!E33</f>
        <v>#DIV/0!</v>
      </c>
    </row>
    <row r="34" spans="1:5">
      <c r="A34" s="8" t="s">
        <v>116</v>
      </c>
      <c r="B34" s="9">
        <v>28</v>
      </c>
      <c r="C34" s="136">
        <f>利润表!D34-利润表!E34</f>
        <v>0</v>
      </c>
      <c r="D34" s="135" t="e">
        <f>C34/利润表!E34</f>
        <v>#DIV/0!</v>
      </c>
    </row>
    <row r="35" spans="1:5">
      <c r="A35" s="8" t="s">
        <v>117</v>
      </c>
      <c r="B35" s="9">
        <v>29</v>
      </c>
      <c r="C35" s="136">
        <f>利润表!D35-利润表!E35</f>
        <v>0</v>
      </c>
      <c r="D35" s="135" t="e">
        <f>C35/利润表!E35</f>
        <v>#DIV/0!</v>
      </c>
    </row>
    <row r="36" spans="1:5">
      <c r="A36" s="8" t="s">
        <v>118</v>
      </c>
      <c r="B36" s="9">
        <v>30</v>
      </c>
      <c r="C36" s="136">
        <f>利润表!D36-利润表!E36</f>
        <v>0</v>
      </c>
      <c r="D36" s="135" t="e">
        <f>C36/利润表!E36</f>
        <v>#DIV/0!</v>
      </c>
    </row>
    <row r="37" spans="1:5">
      <c r="A37" s="8" t="s">
        <v>119</v>
      </c>
      <c r="B37" s="9">
        <v>31</v>
      </c>
      <c r="C37" s="136">
        <f>利润表!D37-利润表!E37</f>
        <v>0</v>
      </c>
      <c r="D37" s="135" t="e">
        <f>C37/利润表!E37</f>
        <v>#DIV/0!</v>
      </c>
    </row>
    <row r="38" spans="1:5">
      <c r="A38" s="8" t="s">
        <v>120</v>
      </c>
      <c r="B38" s="9">
        <v>32</v>
      </c>
      <c r="C38" s="136">
        <f>利润表!D38-利润表!E38</f>
        <v>0</v>
      </c>
      <c r="D38" s="135" t="e">
        <f>C38/利润表!E38</f>
        <v>#DIV/0!</v>
      </c>
    </row>
    <row r="39" spans="1:5">
      <c r="A39" s="8" t="s">
        <v>121</v>
      </c>
      <c r="B39" s="9">
        <v>33</v>
      </c>
      <c r="C39" s="136">
        <f>利润表!D39-利润表!E39</f>
        <v>0</v>
      </c>
      <c r="D39" s="135" t="e">
        <f>C39/利润表!E39</f>
        <v>#DIV/0!</v>
      </c>
    </row>
    <row r="40" spans="1:5">
      <c r="A40" s="8" t="s">
        <v>122</v>
      </c>
      <c r="B40" s="9">
        <v>34</v>
      </c>
      <c r="C40" s="136">
        <f>利润表!D40-利润表!E40</f>
        <v>0</v>
      </c>
      <c r="D40" s="135" t="e">
        <f>C40/利润表!E40</f>
        <v>#DIV/0!</v>
      </c>
    </row>
    <row r="41" spans="1:5">
      <c r="A41" s="8" t="s">
        <v>123</v>
      </c>
      <c r="B41" s="9">
        <v>35</v>
      </c>
      <c r="C41" s="136">
        <f>利润表!D41-利润表!E41</f>
        <v>0</v>
      </c>
      <c r="D41" s="135" t="e">
        <f>C41/利润表!E41</f>
        <v>#DIV/0!</v>
      </c>
    </row>
    <row r="42" spans="1:5">
      <c r="A42" s="8" t="s">
        <v>124</v>
      </c>
      <c r="B42" s="9">
        <v>36</v>
      </c>
      <c r="C42" s="136">
        <f>利润表!D42-利润表!E42</f>
        <v>0</v>
      </c>
      <c r="D42" s="135" t="e">
        <f>C42/利润表!E42</f>
        <v>#DIV/0!</v>
      </c>
    </row>
    <row r="43" spans="1:5">
      <c r="A43" s="80" t="s">
        <v>262</v>
      </c>
      <c r="B43" s="81">
        <v>37</v>
      </c>
      <c r="C43" s="136">
        <f>利润表!D43-利润表!E43</f>
        <v>0</v>
      </c>
      <c r="D43" s="135" t="e">
        <f>C43/利润表!E43</f>
        <v>#DIV/0!</v>
      </c>
      <c r="E43" s="60"/>
    </row>
  </sheetData>
  <mergeCells count="6">
    <mergeCell ref="A29:D29"/>
    <mergeCell ref="A1:D1"/>
    <mergeCell ref="A4:A5"/>
    <mergeCell ref="C4:C5"/>
    <mergeCell ref="B4:B5"/>
    <mergeCell ref="D4:D5"/>
  </mergeCells>
  <phoneticPr fontId="11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showGridLines="0" topLeftCell="A4" workbookViewId="0">
      <selection activeCell="A21" sqref="A21"/>
    </sheetView>
  </sheetViews>
  <sheetFormatPr defaultRowHeight="12.75"/>
  <cols>
    <col min="1" max="1" width="46.42578125" bestFit="1" customWidth="1"/>
    <col min="2" max="2" width="5.42578125" bestFit="1" customWidth="1"/>
    <col min="3" max="5" width="12.7109375" customWidth="1"/>
  </cols>
  <sheetData>
    <row r="1" spans="1:5" ht="25.5">
      <c r="A1" s="170" t="s">
        <v>174</v>
      </c>
      <c r="B1" s="171"/>
      <c r="C1" s="171"/>
      <c r="D1" s="171"/>
      <c r="E1" s="171"/>
    </row>
    <row r="2" spans="1:5">
      <c r="A2" s="5" t="s">
        <v>83</v>
      </c>
      <c r="B2" s="5"/>
      <c r="C2" s="5"/>
      <c r="D2" s="5"/>
    </row>
    <row r="3" spans="1:5">
      <c r="A3" s="10" t="s">
        <v>84</v>
      </c>
      <c r="B3" s="10"/>
      <c r="C3" s="53">
        <f>利润表!D3</f>
        <v>38047</v>
      </c>
      <c r="D3" s="5"/>
    </row>
    <row r="4" spans="1:5">
      <c r="A4" s="155" t="s">
        <v>86</v>
      </c>
      <c r="B4" s="155" t="s">
        <v>6</v>
      </c>
      <c r="C4" s="160" t="s">
        <v>175</v>
      </c>
      <c r="D4" s="172" t="s">
        <v>176</v>
      </c>
      <c r="E4" s="168" t="s">
        <v>178</v>
      </c>
    </row>
    <row r="5" spans="1:5">
      <c r="A5" s="156"/>
      <c r="B5" s="156"/>
      <c r="C5" s="161"/>
      <c r="D5" s="172"/>
      <c r="E5" s="169"/>
    </row>
    <row r="6" spans="1:5">
      <c r="A6" s="8" t="s">
        <v>157</v>
      </c>
      <c r="B6" s="4">
        <v>1</v>
      </c>
      <c r="C6" s="133">
        <f>利润表!E6/利润表!$E$6</f>
        <v>1</v>
      </c>
      <c r="D6" s="133">
        <f>利润表!D6/利润表!$D$6</f>
        <v>1</v>
      </c>
      <c r="E6" s="121">
        <f>D6-C6</f>
        <v>0</v>
      </c>
    </row>
    <row r="7" spans="1:5">
      <c r="A7" s="8" t="s">
        <v>89</v>
      </c>
      <c r="B7" s="4">
        <v>2</v>
      </c>
      <c r="C7" s="133">
        <f>利润表!E7/利润表!$E$6</f>
        <v>1</v>
      </c>
      <c r="D7" s="133">
        <f>利润表!D7/利润表!$D$6</f>
        <v>1</v>
      </c>
      <c r="E7" s="121">
        <f t="shared" ref="E7:E28" si="0">D7-C7</f>
        <v>0</v>
      </c>
    </row>
    <row r="8" spans="1:5">
      <c r="A8" s="8" t="s">
        <v>90</v>
      </c>
      <c r="B8" s="4">
        <v>3</v>
      </c>
      <c r="C8" s="133">
        <f>利润表!E8/利润表!$E$6</f>
        <v>1</v>
      </c>
      <c r="D8" s="133">
        <f>利润表!D8/利润表!$D$6</f>
        <v>1</v>
      </c>
      <c r="E8" s="121">
        <f t="shared" si="0"/>
        <v>0</v>
      </c>
    </row>
    <row r="9" spans="1:5">
      <c r="A9" s="25" t="s">
        <v>91</v>
      </c>
      <c r="B9" s="24">
        <v>4</v>
      </c>
      <c r="C9" s="55">
        <f>利润表!E9/利润表!$E$6</f>
        <v>0</v>
      </c>
      <c r="D9" s="55">
        <f>利润表!D9/利润表!$D$6</f>
        <v>0</v>
      </c>
      <c r="E9" s="61">
        <f t="shared" si="0"/>
        <v>0</v>
      </c>
    </row>
    <row r="10" spans="1:5">
      <c r="A10" s="8" t="s">
        <v>92</v>
      </c>
      <c r="B10" s="4">
        <v>5</v>
      </c>
      <c r="C10" s="133">
        <f>利润表!E10/利润表!$E$6</f>
        <v>1</v>
      </c>
      <c r="D10" s="133">
        <f>利润表!D10/利润表!$D$6</f>
        <v>1</v>
      </c>
      <c r="E10" s="121">
        <f t="shared" si="0"/>
        <v>0</v>
      </c>
    </row>
    <row r="11" spans="1:5">
      <c r="A11" s="8" t="s">
        <v>93</v>
      </c>
      <c r="B11" s="4">
        <v>6</v>
      </c>
      <c r="C11" s="133">
        <f>利润表!E11/利润表!$E$6</f>
        <v>1</v>
      </c>
      <c r="D11" s="133">
        <f>利润表!D11/利润表!$D$6</f>
        <v>1</v>
      </c>
      <c r="E11" s="121">
        <f t="shared" si="0"/>
        <v>0</v>
      </c>
    </row>
    <row r="12" spans="1:5">
      <c r="A12" s="8" t="s">
        <v>94</v>
      </c>
      <c r="B12" s="4">
        <v>7</v>
      </c>
      <c r="C12" s="133">
        <f>利润表!E12/利润表!$E$6</f>
        <v>1</v>
      </c>
      <c r="D12" s="133">
        <f>利润表!D12/利润表!$D$6</f>
        <v>1</v>
      </c>
      <c r="E12" s="121">
        <f t="shared" si="0"/>
        <v>0</v>
      </c>
    </row>
    <row r="13" spans="1:5">
      <c r="A13" s="25" t="s">
        <v>95</v>
      </c>
      <c r="B13" s="24">
        <v>8</v>
      </c>
      <c r="C13" s="55">
        <f>利润表!E13/利润表!$E$6</f>
        <v>-2</v>
      </c>
      <c r="D13" s="55">
        <f>利润表!D13/利润表!$D$6</f>
        <v>-2</v>
      </c>
      <c r="E13" s="61">
        <f t="shared" si="0"/>
        <v>0</v>
      </c>
    </row>
    <row r="14" spans="1:5">
      <c r="A14" s="8" t="s">
        <v>96</v>
      </c>
      <c r="B14" s="4">
        <v>9</v>
      </c>
      <c r="C14" s="133">
        <f>利润表!E14/利润表!$E$6</f>
        <v>1</v>
      </c>
      <c r="D14" s="133">
        <f>利润表!D14/利润表!$D$6</f>
        <v>1</v>
      </c>
      <c r="E14" s="121">
        <f t="shared" si="0"/>
        <v>0</v>
      </c>
    </row>
    <row r="15" spans="1:5">
      <c r="A15" s="8" t="s">
        <v>97</v>
      </c>
      <c r="B15" s="4">
        <v>10</v>
      </c>
      <c r="C15" s="133">
        <f>利润表!E15/利润表!$E$6</f>
        <v>1</v>
      </c>
      <c r="D15" s="133">
        <f>利润表!D15/利润表!$D$6</f>
        <v>1</v>
      </c>
      <c r="E15" s="121">
        <f t="shared" si="0"/>
        <v>0</v>
      </c>
    </row>
    <row r="16" spans="1:5">
      <c r="A16" s="8" t="s">
        <v>98</v>
      </c>
      <c r="B16" s="4">
        <v>11</v>
      </c>
      <c r="C16" s="133">
        <f>利润表!E16/利润表!$E$6</f>
        <v>1</v>
      </c>
      <c r="D16" s="133">
        <f>利润表!D16/利润表!$D$6</f>
        <v>1</v>
      </c>
      <c r="E16" s="121">
        <f t="shared" si="0"/>
        <v>0</v>
      </c>
    </row>
    <row r="17" spans="1:5">
      <c r="A17" s="8" t="s">
        <v>99</v>
      </c>
      <c r="B17" s="4">
        <v>12</v>
      </c>
      <c r="C17" s="133">
        <f>利润表!E17/利润表!$E$6</f>
        <v>1</v>
      </c>
      <c r="D17" s="133">
        <f>利润表!D17/利润表!$D$6</f>
        <v>1</v>
      </c>
      <c r="E17" s="121">
        <f t="shared" si="0"/>
        <v>0</v>
      </c>
    </row>
    <row r="18" spans="1:5">
      <c r="A18" s="8" t="s">
        <v>100</v>
      </c>
      <c r="B18" s="4">
        <v>13</v>
      </c>
      <c r="C18" s="133">
        <f>利润表!E18/利润表!$E$6</f>
        <v>1</v>
      </c>
      <c r="D18" s="133">
        <f>利润表!D18/利润表!$D$6</f>
        <v>1</v>
      </c>
      <c r="E18" s="121">
        <f t="shared" si="0"/>
        <v>0</v>
      </c>
    </row>
    <row r="19" spans="1:5">
      <c r="A19" s="8" t="s">
        <v>101</v>
      </c>
      <c r="B19" s="4">
        <v>14</v>
      </c>
      <c r="C19" s="133">
        <f>利润表!E19/利润表!$E$6</f>
        <v>1</v>
      </c>
      <c r="D19" s="133">
        <f>利润表!D19/利润表!$D$6</f>
        <v>1</v>
      </c>
      <c r="E19" s="121">
        <f t="shared" si="0"/>
        <v>0</v>
      </c>
    </row>
    <row r="20" spans="1:5">
      <c r="A20" s="25" t="s">
        <v>102</v>
      </c>
      <c r="B20" s="24">
        <v>15</v>
      </c>
      <c r="C20" s="55">
        <f>利润表!E20/利润表!$E$6</f>
        <v>-4</v>
      </c>
      <c r="D20" s="55">
        <f>利润表!D20/利润表!$D$6</f>
        <v>-4</v>
      </c>
      <c r="E20" s="61">
        <f t="shared" si="0"/>
        <v>0</v>
      </c>
    </row>
    <row r="21" spans="1:5">
      <c r="A21" s="8" t="s">
        <v>103</v>
      </c>
      <c r="B21" s="4">
        <v>16</v>
      </c>
      <c r="C21" s="133">
        <f>利润表!E21/利润表!$E$6</f>
        <v>1</v>
      </c>
      <c r="D21" s="133">
        <f>利润表!D21/利润表!$D$6</f>
        <v>1</v>
      </c>
      <c r="E21" s="121">
        <f t="shared" si="0"/>
        <v>0</v>
      </c>
    </row>
    <row r="22" spans="1:5">
      <c r="A22" s="8" t="s">
        <v>104</v>
      </c>
      <c r="B22" s="4">
        <v>17</v>
      </c>
      <c r="C22" s="133">
        <f>利润表!E22/利润表!$E$6</f>
        <v>1</v>
      </c>
      <c r="D22" s="133">
        <f>利润表!D22/利润表!$D$6</f>
        <v>1</v>
      </c>
      <c r="E22" s="121">
        <f t="shared" si="0"/>
        <v>0</v>
      </c>
    </row>
    <row r="23" spans="1:5">
      <c r="A23" s="8" t="s">
        <v>105</v>
      </c>
      <c r="B23" s="4">
        <v>18</v>
      </c>
      <c r="C23" s="133">
        <f>利润表!E23/利润表!$E$6</f>
        <v>1</v>
      </c>
      <c r="D23" s="133">
        <f>利润表!D23/利润表!$D$6</f>
        <v>1</v>
      </c>
      <c r="E23" s="121">
        <f t="shared" si="0"/>
        <v>0</v>
      </c>
    </row>
    <row r="24" spans="1:5">
      <c r="A24" s="8" t="s">
        <v>106</v>
      </c>
      <c r="B24" s="4">
        <v>19</v>
      </c>
      <c r="C24" s="133">
        <f>利润表!E24/利润表!$E$6</f>
        <v>1</v>
      </c>
      <c r="D24" s="133">
        <f>利润表!D24/利润表!$D$6</f>
        <v>1</v>
      </c>
      <c r="E24" s="121">
        <f t="shared" si="0"/>
        <v>0</v>
      </c>
    </row>
    <row r="25" spans="1:5">
      <c r="A25" s="8" t="s">
        <v>107</v>
      </c>
      <c r="B25" s="4">
        <v>20</v>
      </c>
      <c r="C25" s="133">
        <f>利润表!E25/利润表!$E$6</f>
        <v>1</v>
      </c>
      <c r="D25" s="133">
        <f>利润表!D25/利润表!$D$6</f>
        <v>1</v>
      </c>
      <c r="E25" s="121">
        <f t="shared" si="0"/>
        <v>0</v>
      </c>
    </row>
    <row r="26" spans="1:5">
      <c r="A26" s="25" t="s">
        <v>108</v>
      </c>
      <c r="B26" s="24">
        <v>21</v>
      </c>
      <c r="C26" s="55">
        <f>利润表!E26/利润表!$E$6</f>
        <v>-1</v>
      </c>
      <c r="D26" s="55">
        <f>利润表!D26/利润表!$D$6</f>
        <v>-1</v>
      </c>
      <c r="E26" s="61">
        <f t="shared" si="0"/>
        <v>0</v>
      </c>
    </row>
    <row r="27" spans="1:5">
      <c r="A27" s="8" t="s">
        <v>109</v>
      </c>
      <c r="B27" s="4">
        <v>22</v>
      </c>
      <c r="C27" s="133">
        <f>利润表!E27/利润表!$E$6</f>
        <v>1</v>
      </c>
      <c r="D27" s="133">
        <f>利润表!D27/利润表!$D$6</f>
        <v>1</v>
      </c>
      <c r="E27" s="121">
        <f t="shared" si="0"/>
        <v>0</v>
      </c>
    </row>
    <row r="28" spans="1:5">
      <c r="A28" s="25" t="s">
        <v>110</v>
      </c>
      <c r="B28" s="24">
        <v>23</v>
      </c>
      <c r="C28" s="55">
        <f>利润表!E28/利润表!$E$6</f>
        <v>-2</v>
      </c>
      <c r="D28" s="55">
        <f>利润表!D28/利润表!$D$6</f>
        <v>-2</v>
      </c>
      <c r="E28" s="61">
        <f t="shared" si="0"/>
        <v>0</v>
      </c>
    </row>
    <row r="29" spans="1:5">
      <c r="A29" s="43"/>
      <c r="B29" s="43"/>
      <c r="C29" s="58"/>
      <c r="D29" s="43"/>
    </row>
    <row r="30" spans="1:5">
      <c r="A30" s="59"/>
      <c r="B30" s="59"/>
      <c r="C30" s="59"/>
      <c r="D30" s="59"/>
    </row>
    <row r="31" spans="1:5">
      <c r="A31" s="5"/>
      <c r="B31" s="59"/>
      <c r="C31" s="5"/>
      <c r="D31" s="5"/>
    </row>
    <row r="32" spans="1:5">
      <c r="A32" s="5"/>
      <c r="B32" s="59"/>
      <c r="C32" s="5"/>
      <c r="D32" s="5"/>
    </row>
    <row r="33" spans="1:4">
      <c r="A33" s="5"/>
      <c r="B33" s="59"/>
      <c r="C33" s="5"/>
      <c r="D33" s="5"/>
    </row>
    <row r="34" spans="1:4">
      <c r="A34" s="5"/>
      <c r="B34" s="59"/>
      <c r="C34" s="5"/>
      <c r="D34" s="5"/>
    </row>
    <row r="35" spans="1:4">
      <c r="A35" s="5"/>
      <c r="B35" s="59"/>
      <c r="C35" s="5"/>
      <c r="D35" s="5"/>
    </row>
    <row r="36" spans="1:4">
      <c r="A36" s="5"/>
      <c r="B36" s="59"/>
      <c r="C36" s="5"/>
      <c r="D36" s="5"/>
    </row>
    <row r="37" spans="1:4">
      <c r="A37" s="5"/>
      <c r="B37" s="59"/>
      <c r="C37" s="5"/>
      <c r="D37" s="5"/>
    </row>
    <row r="38" spans="1:4">
      <c r="A38" s="5"/>
      <c r="B38" s="59"/>
      <c r="C38" s="5"/>
      <c r="D38" s="5"/>
    </row>
    <row r="39" spans="1:4">
      <c r="A39" s="5"/>
      <c r="B39" s="59"/>
      <c r="C39" s="5"/>
      <c r="D39" s="5"/>
    </row>
    <row r="40" spans="1:4">
      <c r="A40" s="5"/>
      <c r="B40" s="59"/>
      <c r="C40" s="5"/>
      <c r="D40" s="5"/>
    </row>
    <row r="41" spans="1:4">
      <c r="A41" s="5"/>
      <c r="B41" s="59"/>
      <c r="C41" s="5"/>
      <c r="D41" s="5"/>
    </row>
    <row r="42" spans="1:4">
      <c r="A42" s="5"/>
      <c r="B42" s="59"/>
      <c r="C42" s="5"/>
      <c r="D42" s="5"/>
    </row>
    <row r="43" spans="1:4">
      <c r="A43" s="60"/>
      <c r="B43" s="60"/>
      <c r="C43" s="60"/>
      <c r="D43" s="60"/>
    </row>
    <row r="44" spans="1:4">
      <c r="A44" s="43"/>
      <c r="B44" s="43"/>
      <c r="C44" s="43"/>
      <c r="D44" s="43"/>
    </row>
  </sheetData>
  <mergeCells count="6">
    <mergeCell ref="E4:E5"/>
    <mergeCell ref="A1:E1"/>
    <mergeCell ref="A4:A5"/>
    <mergeCell ref="B4:B5"/>
    <mergeCell ref="C4:C5"/>
    <mergeCell ref="D4:D5"/>
  </mergeCells>
  <phoneticPr fontId="11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workbookViewId="0">
      <selection activeCell="G8" sqref="G8"/>
    </sheetView>
  </sheetViews>
  <sheetFormatPr defaultRowHeight="12.75"/>
  <cols>
    <col min="1" max="1" width="61.85546875" bestFit="1" customWidth="1"/>
    <col min="2" max="2" width="5.7109375" bestFit="1" customWidth="1"/>
    <col min="3" max="3" width="18.7109375" customWidth="1"/>
    <col min="4" max="4" width="11.42578125" customWidth="1"/>
  </cols>
  <sheetData>
    <row r="1" spans="1:4" ht="25.5">
      <c r="A1" s="173" t="s">
        <v>179</v>
      </c>
      <c r="B1" s="173"/>
      <c r="C1" s="173"/>
      <c r="D1" s="173"/>
    </row>
    <row r="2" spans="1:4">
      <c r="A2" s="7" t="s">
        <v>180</v>
      </c>
      <c r="B2" s="27">
        <f>现金流量表!B3</f>
        <v>2004</v>
      </c>
      <c r="C2" s="46" t="s">
        <v>164</v>
      </c>
      <c r="D2" s="46"/>
    </row>
    <row r="3" spans="1:4">
      <c r="A3" s="20" t="s">
        <v>126</v>
      </c>
      <c r="B3" s="20" t="s">
        <v>6</v>
      </c>
      <c r="C3" s="20" t="s">
        <v>181</v>
      </c>
      <c r="D3" s="62" t="s">
        <v>168</v>
      </c>
    </row>
    <row r="4" spans="1:4">
      <c r="A4" s="26" t="s">
        <v>127</v>
      </c>
      <c r="B4" s="20"/>
      <c r="C4" s="20"/>
      <c r="D4" s="20"/>
    </row>
    <row r="5" spans="1:4">
      <c r="A5" s="8" t="s">
        <v>128</v>
      </c>
      <c r="B5" s="4">
        <v>1</v>
      </c>
      <c r="C5" s="132">
        <f>现金流量表!D6-现金流量表!C6</f>
        <v>0</v>
      </c>
      <c r="D5" s="133">
        <f>C5/现金流量表!C6</f>
        <v>0</v>
      </c>
    </row>
    <row r="6" spans="1:4">
      <c r="A6" s="8" t="s">
        <v>129</v>
      </c>
      <c r="B6" s="4">
        <v>2</v>
      </c>
      <c r="C6" s="132">
        <f>现金流量表!D7-现金流量表!C7</f>
        <v>0</v>
      </c>
      <c r="D6" s="133">
        <f>C6/现金流量表!C7</f>
        <v>0</v>
      </c>
    </row>
    <row r="7" spans="1:4">
      <c r="A7" s="8" t="s">
        <v>130</v>
      </c>
      <c r="B7" s="4">
        <v>3</v>
      </c>
      <c r="C7" s="132">
        <f>现金流量表!D8-现金流量表!C8</f>
        <v>0</v>
      </c>
      <c r="D7" s="133">
        <f>C7/现金流量表!C8</f>
        <v>0</v>
      </c>
    </row>
    <row r="8" spans="1:4">
      <c r="A8" s="24" t="s">
        <v>131</v>
      </c>
      <c r="B8" s="4">
        <v>4</v>
      </c>
      <c r="C8" s="41">
        <f>现金流量表!D9-现金流量表!C9</f>
        <v>0</v>
      </c>
      <c r="D8" s="55">
        <f>C8/现金流量表!C9</f>
        <v>0</v>
      </c>
    </row>
    <row r="9" spans="1:4">
      <c r="A9" s="8" t="s">
        <v>132</v>
      </c>
      <c r="B9" s="4">
        <v>5</v>
      </c>
      <c r="C9" s="132">
        <f>现金流量表!D10-现金流量表!C10</f>
        <v>0</v>
      </c>
      <c r="D9" s="133">
        <f>C9/现金流量表!C10</f>
        <v>0</v>
      </c>
    </row>
    <row r="10" spans="1:4">
      <c r="A10" s="8" t="s">
        <v>133</v>
      </c>
      <c r="B10" s="4">
        <v>6</v>
      </c>
      <c r="C10" s="132">
        <f>现金流量表!D11-现金流量表!C11</f>
        <v>0</v>
      </c>
      <c r="D10" s="133">
        <f>C10/现金流量表!C11</f>
        <v>0</v>
      </c>
    </row>
    <row r="11" spans="1:4">
      <c r="A11" s="8" t="s">
        <v>134</v>
      </c>
      <c r="B11" s="4">
        <v>7</v>
      </c>
      <c r="C11" s="132">
        <f>现金流量表!D12-现金流量表!C12</f>
        <v>0</v>
      </c>
      <c r="D11" s="133">
        <f>C11/现金流量表!C12</f>
        <v>0</v>
      </c>
    </row>
    <row r="12" spans="1:4">
      <c r="A12" s="8" t="s">
        <v>135</v>
      </c>
      <c r="B12" s="4">
        <v>8</v>
      </c>
      <c r="C12" s="132">
        <f>现金流量表!D13-现金流量表!C13</f>
        <v>0</v>
      </c>
      <c r="D12" s="133">
        <f>C12/现金流量表!C13</f>
        <v>0</v>
      </c>
    </row>
    <row r="13" spans="1:4">
      <c r="A13" s="24" t="s">
        <v>136</v>
      </c>
      <c r="B13" s="4">
        <v>9</v>
      </c>
      <c r="C13" s="41">
        <f>现金流量表!D14-现金流量表!C14</f>
        <v>0</v>
      </c>
      <c r="D13" s="55">
        <f>C13/现金流量表!C14</f>
        <v>0</v>
      </c>
    </row>
    <row r="14" spans="1:4">
      <c r="A14" s="24" t="s">
        <v>137</v>
      </c>
      <c r="B14" s="4">
        <v>10</v>
      </c>
      <c r="C14" s="41">
        <f>现金流量表!D15-现金流量表!C15</f>
        <v>0</v>
      </c>
      <c r="D14" s="55">
        <f>C14/现金流量表!C15</f>
        <v>0</v>
      </c>
    </row>
    <row r="15" spans="1:4">
      <c r="A15" s="26" t="s">
        <v>138</v>
      </c>
      <c r="B15" s="4">
        <v>11</v>
      </c>
      <c r="C15" s="39"/>
      <c r="D15" s="63"/>
    </row>
    <row r="16" spans="1:4">
      <c r="A16" s="8" t="s">
        <v>139</v>
      </c>
      <c r="B16" s="4">
        <v>12</v>
      </c>
      <c r="C16" s="132">
        <f>现金流量表!D17-现金流量表!C17</f>
        <v>0</v>
      </c>
      <c r="D16" s="133">
        <f>C16/现金流量表!C17</f>
        <v>0</v>
      </c>
    </row>
    <row r="17" spans="1:4">
      <c r="A17" s="8" t="s">
        <v>140</v>
      </c>
      <c r="B17" s="4">
        <v>13</v>
      </c>
      <c r="C17" s="132">
        <f>现金流量表!D18-现金流量表!C18</f>
        <v>0</v>
      </c>
      <c r="D17" s="133">
        <f>C17/现金流量表!C18</f>
        <v>0</v>
      </c>
    </row>
    <row r="18" spans="1:4">
      <c r="A18" s="8" t="s">
        <v>141</v>
      </c>
      <c r="B18" s="4">
        <v>14</v>
      </c>
      <c r="C18" s="132">
        <f>现金流量表!D19-现金流量表!C19</f>
        <v>0</v>
      </c>
      <c r="D18" s="133">
        <f>C18/现金流量表!C19</f>
        <v>0</v>
      </c>
    </row>
    <row r="19" spans="1:4">
      <c r="A19" s="8" t="s">
        <v>142</v>
      </c>
      <c r="B19" s="4">
        <v>15</v>
      </c>
      <c r="C19" s="132">
        <f>现金流量表!D20-现金流量表!C20</f>
        <v>0</v>
      </c>
      <c r="D19" s="133">
        <f>C19/现金流量表!C20</f>
        <v>0</v>
      </c>
    </row>
    <row r="20" spans="1:4">
      <c r="A20" s="24" t="s">
        <v>131</v>
      </c>
      <c r="B20" s="4">
        <v>16</v>
      </c>
      <c r="C20" s="41">
        <f>现金流量表!D21-现金流量表!C21</f>
        <v>0</v>
      </c>
      <c r="D20" s="55">
        <f>C20/现金流量表!C21</f>
        <v>0</v>
      </c>
    </row>
    <row r="21" spans="1:4">
      <c r="A21" s="8" t="s">
        <v>143</v>
      </c>
      <c r="B21" s="4">
        <v>17</v>
      </c>
      <c r="C21" s="132">
        <f>现金流量表!D22-现金流量表!C22</f>
        <v>0</v>
      </c>
      <c r="D21" s="133">
        <f>C21/现金流量表!C22</f>
        <v>0</v>
      </c>
    </row>
    <row r="22" spans="1:4">
      <c r="A22" s="8" t="s">
        <v>144</v>
      </c>
      <c r="B22" s="4">
        <v>18</v>
      </c>
      <c r="C22" s="132">
        <f>现金流量表!D23-现金流量表!C23</f>
        <v>0</v>
      </c>
      <c r="D22" s="133">
        <f>C22/现金流量表!C23</f>
        <v>0</v>
      </c>
    </row>
    <row r="23" spans="1:4">
      <c r="A23" s="8" t="s">
        <v>145</v>
      </c>
      <c r="B23" s="4">
        <v>19</v>
      </c>
      <c r="C23" s="132">
        <f>现金流量表!D24-现金流量表!C24</f>
        <v>0</v>
      </c>
      <c r="D23" s="133">
        <f>C23/现金流量表!C24</f>
        <v>0</v>
      </c>
    </row>
    <row r="24" spans="1:4">
      <c r="A24" s="24" t="s">
        <v>136</v>
      </c>
      <c r="B24" s="4">
        <v>20</v>
      </c>
      <c r="C24" s="41">
        <f>现金流量表!D25-现金流量表!C25</f>
        <v>0</v>
      </c>
      <c r="D24" s="55">
        <f>C24/现金流量表!C25</f>
        <v>0</v>
      </c>
    </row>
    <row r="25" spans="1:4">
      <c r="A25" s="24" t="s">
        <v>146</v>
      </c>
      <c r="B25" s="4">
        <v>21</v>
      </c>
      <c r="C25" s="41">
        <f>现金流量表!D26-现金流量表!C26</f>
        <v>0</v>
      </c>
      <c r="D25" s="55">
        <f>C25/现金流量表!C26</f>
        <v>0</v>
      </c>
    </row>
    <row r="26" spans="1:4">
      <c r="A26" s="26" t="s">
        <v>147</v>
      </c>
      <c r="B26" s="4">
        <v>22</v>
      </c>
      <c r="C26" s="39"/>
      <c r="D26" s="63"/>
    </row>
    <row r="27" spans="1:4">
      <c r="A27" s="8" t="s">
        <v>148</v>
      </c>
      <c r="B27" s="4">
        <v>23</v>
      </c>
      <c r="C27" s="132">
        <f>现金流量表!D28-现金流量表!C28</f>
        <v>0</v>
      </c>
      <c r="D27" s="133">
        <f>C27/现金流量表!C28</f>
        <v>0</v>
      </c>
    </row>
    <row r="28" spans="1:4">
      <c r="A28" s="8" t="s">
        <v>149</v>
      </c>
      <c r="B28" s="4">
        <v>24</v>
      </c>
      <c r="C28" s="132">
        <f>现金流量表!D29-现金流量表!C29</f>
        <v>0</v>
      </c>
      <c r="D28" s="133">
        <f>C28/现金流量表!C29</f>
        <v>0</v>
      </c>
    </row>
    <row r="29" spans="1:4">
      <c r="A29" s="8" t="s">
        <v>150</v>
      </c>
      <c r="B29" s="4">
        <v>25</v>
      </c>
      <c r="C29" s="132">
        <f>现金流量表!D30-现金流量表!C30</f>
        <v>0</v>
      </c>
      <c r="D29" s="133">
        <f>C29/现金流量表!C30</f>
        <v>0</v>
      </c>
    </row>
    <row r="30" spans="1:4">
      <c r="A30" s="24" t="s">
        <v>131</v>
      </c>
      <c r="B30" s="4">
        <v>26</v>
      </c>
      <c r="C30" s="41">
        <f>现金流量表!D31-现金流量表!C31</f>
        <v>0</v>
      </c>
      <c r="D30" s="55">
        <f>C30/现金流量表!C31</f>
        <v>0</v>
      </c>
    </row>
    <row r="31" spans="1:4">
      <c r="A31" s="8" t="s">
        <v>151</v>
      </c>
      <c r="B31" s="4">
        <v>27</v>
      </c>
      <c r="C31" s="132">
        <f>现金流量表!D32-现金流量表!C32</f>
        <v>0</v>
      </c>
      <c r="D31" s="133">
        <f>C31/现金流量表!C32</f>
        <v>0</v>
      </c>
    </row>
    <row r="32" spans="1:4">
      <c r="A32" s="8" t="s">
        <v>152</v>
      </c>
      <c r="B32" s="4">
        <v>28</v>
      </c>
      <c r="C32" s="132">
        <f>现金流量表!D33-现金流量表!C33</f>
        <v>0</v>
      </c>
      <c r="D32" s="133">
        <f>C32/现金流量表!C33</f>
        <v>0</v>
      </c>
    </row>
    <row r="33" spans="1:4">
      <c r="A33" s="8" t="s">
        <v>153</v>
      </c>
      <c r="B33" s="4">
        <v>29</v>
      </c>
      <c r="C33" s="132">
        <f>现金流量表!D34-现金流量表!C34</f>
        <v>0</v>
      </c>
      <c r="D33" s="133">
        <f>C33/现金流量表!C34</f>
        <v>0</v>
      </c>
    </row>
    <row r="34" spans="1:4">
      <c r="A34" s="24" t="s">
        <v>136</v>
      </c>
      <c r="B34" s="4">
        <v>30</v>
      </c>
      <c r="C34" s="41">
        <f>现金流量表!D35-现金流量表!C35</f>
        <v>0</v>
      </c>
      <c r="D34" s="55">
        <f>C34/现金流量表!C35</f>
        <v>0</v>
      </c>
    </row>
    <row r="35" spans="1:4">
      <c r="A35" s="24" t="s">
        <v>154</v>
      </c>
      <c r="B35" s="4">
        <v>31</v>
      </c>
      <c r="C35" s="41">
        <f>现金流量表!D36-现金流量表!C36</f>
        <v>0</v>
      </c>
      <c r="D35" s="55" t="e">
        <f>C35/现金流量表!C36</f>
        <v>#DIV/0!</v>
      </c>
    </row>
    <row r="36" spans="1:4">
      <c r="A36" s="26" t="s">
        <v>155</v>
      </c>
      <c r="B36" s="4">
        <v>32</v>
      </c>
      <c r="C36" s="39" t="e">
        <f>现金流量表!D37-现金流量表!C37</f>
        <v>#VALUE!</v>
      </c>
      <c r="D36" s="63" t="e">
        <f>C36/现金流量表!C37</f>
        <v>#VALUE!</v>
      </c>
    </row>
    <row r="37" spans="1:4">
      <c r="A37" s="26" t="s">
        <v>156</v>
      </c>
      <c r="B37" s="4">
        <v>33</v>
      </c>
      <c r="C37" s="39">
        <f>现金流量表!D38-现金流量表!C38</f>
        <v>0</v>
      </c>
      <c r="D37" s="63">
        <f>C37/现金流量表!C38</f>
        <v>0</v>
      </c>
    </row>
  </sheetData>
  <mergeCells count="1">
    <mergeCell ref="A1:D1"/>
  </mergeCells>
  <phoneticPr fontId="11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opLeftCell="A19" workbookViewId="0">
      <selection activeCell="G8" sqref="G8"/>
    </sheetView>
  </sheetViews>
  <sheetFormatPr defaultRowHeight="12.75"/>
  <cols>
    <col min="1" max="1" width="61.85546875" bestFit="1" customWidth="1"/>
    <col min="2" max="2" width="5.42578125" bestFit="1" customWidth="1"/>
    <col min="3" max="8" width="9.42578125" bestFit="1" customWidth="1"/>
  </cols>
  <sheetData>
    <row r="1" spans="1:8" ht="25.5">
      <c r="A1" s="174" t="s">
        <v>187</v>
      </c>
      <c r="B1" s="174"/>
      <c r="C1" s="174"/>
      <c r="D1" s="174"/>
      <c r="E1" s="174"/>
      <c r="F1" s="174"/>
      <c r="G1" s="174"/>
      <c r="H1" s="174"/>
    </row>
    <row r="2" spans="1:8">
      <c r="A2" s="102" t="s">
        <v>180</v>
      </c>
      <c r="B2" s="172" t="s">
        <v>6</v>
      </c>
      <c r="C2" s="175" t="s">
        <v>182</v>
      </c>
      <c r="D2" s="175"/>
      <c r="E2" s="175" t="s">
        <v>183</v>
      </c>
      <c r="F2" s="175"/>
      <c r="G2" s="175" t="s">
        <v>184</v>
      </c>
      <c r="H2" s="175"/>
    </row>
    <row r="3" spans="1:8">
      <c r="A3" s="20" t="s">
        <v>126</v>
      </c>
      <c r="B3" s="172"/>
      <c r="C3" s="20" t="s">
        <v>185</v>
      </c>
      <c r="D3" s="20" t="s">
        <v>186</v>
      </c>
      <c r="E3" s="20" t="s">
        <v>185</v>
      </c>
      <c r="F3" s="20" t="s">
        <v>186</v>
      </c>
      <c r="G3" s="20" t="s">
        <v>185</v>
      </c>
      <c r="H3" s="20" t="s">
        <v>186</v>
      </c>
    </row>
    <row r="4" spans="1:8">
      <c r="A4" s="26" t="s">
        <v>127</v>
      </c>
      <c r="B4" s="20"/>
      <c r="C4" s="20"/>
      <c r="D4" s="20"/>
      <c r="E4" s="20"/>
      <c r="F4" s="20"/>
      <c r="G4" s="20"/>
      <c r="H4" s="20"/>
    </row>
    <row r="5" spans="1:8">
      <c r="A5" s="8" t="s">
        <v>128</v>
      </c>
      <c r="B5" s="4">
        <v>1</v>
      </c>
      <c r="C5" s="133">
        <f t="array" ref="C5:C8">现金流量表!C6:C9/(现金流量表!C9+现金流量表!C21+现金流量表!C31)</f>
        <v>0.1</v>
      </c>
      <c r="D5" s="133">
        <f t="array" ref="D5:D8">现金流量表!D6:D9/(现金流量表!D9+现金流量表!D21+现金流量表!D31)</f>
        <v>0.1</v>
      </c>
      <c r="E5" s="133"/>
      <c r="F5" s="133"/>
      <c r="G5" s="133"/>
      <c r="H5" s="133"/>
    </row>
    <row r="6" spans="1:8">
      <c r="A6" s="8" t="s">
        <v>129</v>
      </c>
      <c r="B6" s="4">
        <v>2</v>
      </c>
      <c r="C6" s="133">
        <v>0.1</v>
      </c>
      <c r="D6" s="133">
        <v>0.1</v>
      </c>
      <c r="E6" s="133"/>
      <c r="F6" s="133"/>
      <c r="G6" s="133"/>
      <c r="H6" s="133"/>
    </row>
    <row r="7" spans="1:8">
      <c r="A7" s="8" t="s">
        <v>130</v>
      </c>
      <c r="B7" s="4">
        <v>3</v>
      </c>
      <c r="C7" s="133">
        <v>0.1</v>
      </c>
      <c r="D7" s="133">
        <v>0.1</v>
      </c>
      <c r="E7" s="133"/>
      <c r="F7" s="133"/>
      <c r="G7" s="133"/>
      <c r="H7" s="133"/>
    </row>
    <row r="8" spans="1:8">
      <c r="A8" s="24" t="s">
        <v>131</v>
      </c>
      <c r="B8" s="50">
        <v>4</v>
      </c>
      <c r="C8" s="66">
        <v>0.3</v>
      </c>
      <c r="D8" s="66">
        <v>0.3</v>
      </c>
      <c r="E8" s="66"/>
      <c r="F8" s="66"/>
      <c r="G8" s="66"/>
      <c r="H8" s="55"/>
    </row>
    <row r="9" spans="1:8">
      <c r="A9" s="8" t="s">
        <v>132</v>
      </c>
      <c r="B9" s="4">
        <v>5</v>
      </c>
      <c r="C9" s="133"/>
      <c r="D9" s="133"/>
      <c r="E9" s="133">
        <f t="array" ref="E9:E13">现金流量表!C10:C14/(现金流量表!C14+现金流量表!C25+现金流量表!C35)</f>
        <v>0.1</v>
      </c>
      <c r="F9" s="133">
        <f t="array" ref="F9:F13">现金流量表!D10:D14/(现金流量表!D14+现金流量表!D25+现金流量表!D35)</f>
        <v>0.1</v>
      </c>
      <c r="G9" s="133"/>
      <c r="H9" s="133"/>
    </row>
    <row r="10" spans="1:8">
      <c r="A10" s="8" t="s">
        <v>133</v>
      </c>
      <c r="B10" s="4">
        <v>6</v>
      </c>
      <c r="C10" s="133"/>
      <c r="D10" s="133"/>
      <c r="E10" s="133">
        <v>0.1</v>
      </c>
      <c r="F10" s="133">
        <v>0.1</v>
      </c>
      <c r="G10" s="133"/>
      <c r="H10" s="133"/>
    </row>
    <row r="11" spans="1:8">
      <c r="A11" s="8" t="s">
        <v>134</v>
      </c>
      <c r="B11" s="4">
        <v>7</v>
      </c>
      <c r="C11" s="133"/>
      <c r="D11" s="133"/>
      <c r="E11" s="133">
        <v>0.1</v>
      </c>
      <c r="F11" s="133">
        <v>0.1</v>
      </c>
      <c r="G11" s="133"/>
      <c r="H11" s="133"/>
    </row>
    <row r="12" spans="1:8">
      <c r="A12" s="8" t="s">
        <v>135</v>
      </c>
      <c r="B12" s="4">
        <v>8</v>
      </c>
      <c r="C12" s="133"/>
      <c r="D12" s="133"/>
      <c r="E12" s="133">
        <v>0.1</v>
      </c>
      <c r="F12" s="133">
        <v>0.1</v>
      </c>
      <c r="G12" s="133"/>
      <c r="H12" s="133"/>
    </row>
    <row r="13" spans="1:8">
      <c r="A13" s="24" t="s">
        <v>136</v>
      </c>
      <c r="B13" s="50">
        <v>9</v>
      </c>
      <c r="C13" s="66"/>
      <c r="D13" s="66"/>
      <c r="E13" s="66">
        <v>0.4</v>
      </c>
      <c r="F13" s="66">
        <v>0.4</v>
      </c>
      <c r="G13" s="55"/>
      <c r="H13" s="55"/>
    </row>
    <row r="14" spans="1:8">
      <c r="A14" s="64" t="s">
        <v>137</v>
      </c>
      <c r="B14" s="24">
        <v>10</v>
      </c>
      <c r="C14" s="55"/>
      <c r="D14" s="55"/>
      <c r="E14" s="55"/>
      <c r="F14" s="55"/>
      <c r="G14" s="55">
        <f>现金流量表!C15/现金流量表!C$38</f>
        <v>0.66666666666666663</v>
      </c>
      <c r="H14" s="55">
        <f>现金流量表!D15/现金流量表!D$38</f>
        <v>0.66666666666666663</v>
      </c>
    </row>
    <row r="15" spans="1:8">
      <c r="A15" s="26" t="s">
        <v>138</v>
      </c>
      <c r="B15" s="20">
        <v>11</v>
      </c>
      <c r="C15" s="63"/>
      <c r="D15" s="63"/>
      <c r="E15" s="63"/>
      <c r="F15" s="63"/>
      <c r="G15" s="63"/>
      <c r="H15" s="63"/>
    </row>
    <row r="16" spans="1:8">
      <c r="A16" s="8" t="s">
        <v>139</v>
      </c>
      <c r="B16" s="4">
        <v>12</v>
      </c>
      <c r="C16" s="133">
        <f t="array" ref="C16:C20">现金流量表!C17:C21/(现金流量表!C9+现金流量表!C21+现金流量表!C31)</f>
        <v>0.1</v>
      </c>
      <c r="D16" s="133">
        <f t="array" ref="D16:D20">现金流量表!D17:D21/(现金流量表!D9+现金流量表!D21+现金流量表!D31)</f>
        <v>0.1</v>
      </c>
      <c r="E16" s="133"/>
      <c r="F16" s="133"/>
      <c r="G16" s="133"/>
      <c r="H16" s="133"/>
    </row>
    <row r="17" spans="1:8">
      <c r="A17" s="8" t="s">
        <v>140</v>
      </c>
      <c r="B17" s="4">
        <v>13</v>
      </c>
      <c r="C17" s="133">
        <v>0.1</v>
      </c>
      <c r="D17" s="133">
        <v>0.1</v>
      </c>
      <c r="E17" s="133"/>
      <c r="F17" s="133"/>
      <c r="G17" s="133"/>
      <c r="H17" s="133"/>
    </row>
    <row r="18" spans="1:8">
      <c r="A18" s="8" t="s">
        <v>141</v>
      </c>
      <c r="B18" s="4">
        <v>14</v>
      </c>
      <c r="C18" s="133">
        <v>0.1</v>
      </c>
      <c r="D18" s="133">
        <v>0.1</v>
      </c>
      <c r="E18" s="133"/>
      <c r="F18" s="133"/>
      <c r="G18" s="133"/>
      <c r="H18" s="133"/>
    </row>
    <row r="19" spans="1:8">
      <c r="A19" s="8" t="s">
        <v>142</v>
      </c>
      <c r="B19" s="4">
        <v>15</v>
      </c>
      <c r="C19" s="133">
        <v>0.1</v>
      </c>
      <c r="D19" s="133">
        <v>0.1</v>
      </c>
      <c r="E19" s="133"/>
      <c r="F19" s="133"/>
      <c r="G19" s="133"/>
      <c r="H19" s="133"/>
    </row>
    <row r="20" spans="1:8">
      <c r="A20" s="24" t="s">
        <v>131</v>
      </c>
      <c r="B20" s="50">
        <v>16</v>
      </c>
      <c r="C20" s="66">
        <v>0.4</v>
      </c>
      <c r="D20" s="66">
        <v>0.4</v>
      </c>
      <c r="E20" s="66"/>
      <c r="F20" s="66"/>
      <c r="G20" s="55"/>
      <c r="H20" s="55"/>
    </row>
    <row r="21" spans="1:8">
      <c r="A21" s="8" t="s">
        <v>143</v>
      </c>
      <c r="B21" s="4">
        <v>17</v>
      </c>
      <c r="C21" s="133"/>
      <c r="D21" s="133"/>
      <c r="E21" s="133">
        <f t="array" ref="E21:E24">现金流量表!C22:C25/(现金流量表!C14+现金流量表!C25+现金流量表!C35)</f>
        <v>0.1</v>
      </c>
      <c r="F21" s="133">
        <f t="array" ref="F21:F24">现金流量表!D22:D25/(现金流量表!D14+现金流量表!D25+现金流量表!D35)</f>
        <v>0.1</v>
      </c>
      <c r="G21" s="133"/>
      <c r="H21" s="133"/>
    </row>
    <row r="22" spans="1:8">
      <c r="A22" s="8" t="s">
        <v>144</v>
      </c>
      <c r="B22" s="4">
        <v>18</v>
      </c>
      <c r="C22" s="133"/>
      <c r="D22" s="133"/>
      <c r="E22" s="133">
        <v>0.1</v>
      </c>
      <c r="F22" s="133">
        <v>0.1</v>
      </c>
      <c r="G22" s="133"/>
      <c r="H22" s="133"/>
    </row>
    <row r="23" spans="1:8">
      <c r="A23" s="8" t="s">
        <v>145</v>
      </c>
      <c r="B23" s="4">
        <v>19</v>
      </c>
      <c r="C23" s="133"/>
      <c r="D23" s="133"/>
      <c r="E23" s="133">
        <v>0.1</v>
      </c>
      <c r="F23" s="133">
        <v>0.1</v>
      </c>
      <c r="G23" s="133"/>
      <c r="H23" s="133"/>
    </row>
    <row r="24" spans="1:8">
      <c r="A24" s="24" t="s">
        <v>136</v>
      </c>
      <c r="B24" s="50">
        <v>20</v>
      </c>
      <c r="C24" s="66"/>
      <c r="D24" s="66"/>
      <c r="E24" s="66">
        <v>0.3</v>
      </c>
      <c r="F24" s="66">
        <v>0.3</v>
      </c>
      <c r="G24" s="55"/>
      <c r="H24" s="55"/>
    </row>
    <row r="25" spans="1:8">
      <c r="A25" s="64" t="s">
        <v>146</v>
      </c>
      <c r="B25" s="50">
        <v>21</v>
      </c>
      <c r="C25" s="66"/>
      <c r="D25" s="66"/>
      <c r="E25" s="66"/>
      <c r="F25" s="66"/>
      <c r="G25" s="55">
        <f>现金流量表!C26/现金流量表!C$38</f>
        <v>0.33333333333333331</v>
      </c>
      <c r="H25" s="55">
        <f>现金流量表!D26/现金流量表!D$38</f>
        <v>0.33333333333333331</v>
      </c>
    </row>
    <row r="26" spans="1:8">
      <c r="A26" s="26" t="s">
        <v>147</v>
      </c>
      <c r="B26" s="20">
        <v>22</v>
      </c>
      <c r="C26" s="63"/>
      <c r="D26" s="63"/>
      <c r="E26" s="63"/>
      <c r="F26" s="63"/>
      <c r="G26" s="63"/>
      <c r="H26" s="63"/>
    </row>
    <row r="27" spans="1:8">
      <c r="A27" s="8" t="s">
        <v>148</v>
      </c>
      <c r="B27" s="4">
        <v>23</v>
      </c>
      <c r="C27" s="133">
        <f t="array" ref="C27:C30">现金流量表!C28:C31/(现金流量表!C31+现金流量表!C21+现金流量表!C9)</f>
        <v>0.1</v>
      </c>
      <c r="D27" s="133">
        <f t="array" ref="D27:D30">现金流量表!D28:D31/(现金流量表!D31+现金流量表!D21+现金流量表!D9)</f>
        <v>0.1</v>
      </c>
      <c r="E27" s="133"/>
      <c r="F27" s="133"/>
      <c r="G27" s="133"/>
      <c r="H27" s="133"/>
    </row>
    <row r="28" spans="1:8">
      <c r="A28" s="8" t="s">
        <v>149</v>
      </c>
      <c r="B28" s="4">
        <v>24</v>
      </c>
      <c r="C28" s="133">
        <v>0.1</v>
      </c>
      <c r="D28" s="133">
        <v>0.1</v>
      </c>
      <c r="E28" s="133"/>
      <c r="F28" s="133"/>
      <c r="G28" s="133"/>
      <c r="H28" s="133"/>
    </row>
    <row r="29" spans="1:8">
      <c r="A29" s="8" t="s">
        <v>150</v>
      </c>
      <c r="B29" s="4">
        <v>25</v>
      </c>
      <c r="C29" s="133">
        <v>0.1</v>
      </c>
      <c r="D29" s="133">
        <v>0.1</v>
      </c>
      <c r="E29" s="133"/>
      <c r="F29" s="133"/>
      <c r="G29" s="133"/>
      <c r="H29" s="133"/>
    </row>
    <row r="30" spans="1:8">
      <c r="A30" s="24" t="s">
        <v>131</v>
      </c>
      <c r="B30" s="50">
        <v>26</v>
      </c>
      <c r="C30" s="66">
        <v>0.3</v>
      </c>
      <c r="D30" s="66">
        <v>0.3</v>
      </c>
      <c r="E30" s="66"/>
      <c r="F30" s="66"/>
      <c r="G30" s="55"/>
      <c r="H30" s="55"/>
    </row>
    <row r="31" spans="1:8">
      <c r="A31" s="8" t="s">
        <v>151</v>
      </c>
      <c r="B31" s="4">
        <v>27</v>
      </c>
      <c r="C31" s="133"/>
      <c r="D31" s="133"/>
      <c r="E31" s="133">
        <f t="array" ref="E31:E34">现金流量表!C32:C35/(现金流量表!C35+现金流量表!C25+现金流量表!C14)</f>
        <v>0.1</v>
      </c>
      <c r="F31" s="133">
        <f t="array" ref="F31:F34">现金流量表!D32:D35/(现金流量表!D35+现金流量表!D25+现金流量表!D14)</f>
        <v>0.1</v>
      </c>
      <c r="G31" s="133"/>
      <c r="H31" s="133"/>
    </row>
    <row r="32" spans="1:8">
      <c r="A32" s="8" t="s">
        <v>152</v>
      </c>
      <c r="B32" s="4">
        <v>28</v>
      </c>
      <c r="C32" s="133"/>
      <c r="D32" s="133"/>
      <c r="E32" s="133">
        <v>0.1</v>
      </c>
      <c r="F32" s="133">
        <v>0.1</v>
      </c>
      <c r="G32" s="133"/>
      <c r="H32" s="133"/>
    </row>
    <row r="33" spans="1:8">
      <c r="A33" s="8" t="s">
        <v>153</v>
      </c>
      <c r="B33" s="4">
        <v>29</v>
      </c>
      <c r="C33" s="133"/>
      <c r="D33" s="133"/>
      <c r="E33" s="133">
        <v>0.1</v>
      </c>
      <c r="F33" s="133">
        <v>0.1</v>
      </c>
      <c r="G33" s="133"/>
      <c r="H33" s="133"/>
    </row>
    <row r="34" spans="1:8">
      <c r="A34" s="24" t="s">
        <v>136</v>
      </c>
      <c r="B34" s="50">
        <v>30</v>
      </c>
      <c r="C34" s="66"/>
      <c r="D34" s="66"/>
      <c r="E34" s="66">
        <v>0.3</v>
      </c>
      <c r="F34" s="66">
        <v>0.3</v>
      </c>
      <c r="G34" s="55"/>
      <c r="H34" s="55"/>
    </row>
    <row r="35" spans="1:8">
      <c r="A35" s="64" t="s">
        <v>154</v>
      </c>
      <c r="B35" s="50">
        <v>31</v>
      </c>
      <c r="C35" s="66"/>
      <c r="D35" s="66"/>
      <c r="E35" s="66"/>
      <c r="F35" s="66"/>
      <c r="G35" s="55">
        <f>现金流量表!C36/现金流量表!C$38</f>
        <v>0</v>
      </c>
      <c r="H35" s="55">
        <f>现金流量表!D36/现金流量表!D$38</f>
        <v>0</v>
      </c>
    </row>
    <row r="36" spans="1:8">
      <c r="A36" s="26" t="s">
        <v>155</v>
      </c>
      <c r="B36" s="20">
        <v>32</v>
      </c>
      <c r="C36" s="63"/>
      <c r="D36" s="63"/>
      <c r="E36" s="63"/>
      <c r="F36" s="63"/>
      <c r="G36" s="63" t="e">
        <f>现金流量表!C37/现金流量表!C$38</f>
        <v>#VALUE!</v>
      </c>
      <c r="H36" s="63" t="e">
        <f>现金流量表!D37/现金流量表!D$38</f>
        <v>#VALUE!</v>
      </c>
    </row>
    <row r="37" spans="1:8">
      <c r="A37" s="65" t="s">
        <v>156</v>
      </c>
      <c r="B37" s="20">
        <v>33</v>
      </c>
      <c r="C37" s="63"/>
      <c r="D37" s="63"/>
      <c r="E37" s="63"/>
      <c r="F37" s="63"/>
      <c r="G37" s="63">
        <f>现金流量表!C38/现金流量表!C$38</f>
        <v>1</v>
      </c>
      <c r="H37" s="63">
        <f>现金流量表!D38/现金流量表!D$38</f>
        <v>1</v>
      </c>
    </row>
    <row r="38" spans="1:8">
      <c r="A38" s="100" t="s">
        <v>302</v>
      </c>
      <c r="B38" s="47"/>
    </row>
  </sheetData>
  <mergeCells count="5">
    <mergeCell ref="A1:H1"/>
    <mergeCell ref="C2:D2"/>
    <mergeCell ref="E2:F2"/>
    <mergeCell ref="G2:H2"/>
    <mergeCell ref="B2:B3"/>
  </mergeCells>
  <phoneticPr fontId="11" type="noConversion"/>
  <pageMargins left="0.75" right="0.75" top="1" bottom="1" header="0.5" footer="0.5"/>
  <pageSetup paperSize="9" scale="93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5"/>
  <sheetViews>
    <sheetView showGridLines="0" workbookViewId="0">
      <selection activeCell="B2" sqref="B2"/>
    </sheetView>
  </sheetViews>
  <sheetFormatPr defaultRowHeight="12.75"/>
  <cols>
    <col min="1" max="1" width="26.140625" customWidth="1"/>
    <col min="2" max="2" width="38.28515625" customWidth="1"/>
    <col min="3" max="3" width="11.7109375" customWidth="1"/>
    <col min="4" max="4" width="12.85546875" customWidth="1"/>
  </cols>
  <sheetData>
    <row r="1" spans="1:4" ht="25.5">
      <c r="A1" s="162" t="s">
        <v>207</v>
      </c>
      <c r="B1" s="162"/>
      <c r="C1" s="162"/>
      <c r="D1" s="162"/>
    </row>
    <row r="2" spans="1:4" ht="25.5">
      <c r="A2" s="100" t="s">
        <v>301</v>
      </c>
      <c r="B2" s="100" t="s">
        <v>302</v>
      </c>
      <c r="C2" s="143"/>
      <c r="D2" s="143"/>
    </row>
    <row r="3" spans="1:4">
      <c r="A3" s="79" t="s">
        <v>209</v>
      </c>
      <c r="B3" s="79" t="s">
        <v>208</v>
      </c>
      <c r="C3" s="79" t="s">
        <v>172</v>
      </c>
      <c r="D3" s="79" t="s">
        <v>171</v>
      </c>
    </row>
    <row r="4" spans="1:4">
      <c r="A4" s="76" t="s">
        <v>210</v>
      </c>
      <c r="B4" s="77"/>
      <c r="C4" s="77"/>
      <c r="D4" s="78"/>
    </row>
    <row r="5" spans="1:4">
      <c r="A5" s="77" t="s">
        <v>211</v>
      </c>
      <c r="B5" s="77" t="s">
        <v>238</v>
      </c>
      <c r="C5" s="122">
        <f>资产负债表!C19/资产负债表!G21</f>
        <v>0.9285714285714286</v>
      </c>
      <c r="D5" s="122">
        <f>资产负债表!D19/资产负债表!H21</f>
        <v>0.9285714285714286</v>
      </c>
    </row>
    <row r="6" spans="1:4">
      <c r="A6" s="77" t="s">
        <v>212</v>
      </c>
      <c r="B6" s="77" t="s">
        <v>239</v>
      </c>
      <c r="C6" s="121">
        <f>(资产负债表!C19-资产负债表!C15-资产负债表!C16)/资产负债表!G21</f>
        <v>0.7857142857142857</v>
      </c>
      <c r="D6" s="121">
        <f>(资产负债表!D19-资产负债表!D15-资产负债表!D16)/资产负债表!H21</f>
        <v>0.7857142857142857</v>
      </c>
    </row>
    <row r="7" spans="1:4">
      <c r="A7" s="77" t="s">
        <v>213</v>
      </c>
      <c r="B7" s="77" t="s">
        <v>240</v>
      </c>
      <c r="C7" s="121">
        <f>现金流量表!C15/资产负债表!G21</f>
        <v>0.14285714285714285</v>
      </c>
      <c r="D7" s="121">
        <f>现金流量表!D15/资产负债表!H21</f>
        <v>0.14285714285714285</v>
      </c>
    </row>
    <row r="8" spans="1:4">
      <c r="A8" s="77" t="s">
        <v>214</v>
      </c>
      <c r="B8" s="77" t="s">
        <v>241</v>
      </c>
      <c r="C8" s="121">
        <f>现金流量表!C38/资产负债表!G21</f>
        <v>0.21428571428571427</v>
      </c>
      <c r="D8" s="121">
        <f>现金流量表!D38/资产负债表!H21</f>
        <v>0.21428571428571427</v>
      </c>
    </row>
    <row r="9" spans="1:4">
      <c r="A9" s="77" t="s">
        <v>215</v>
      </c>
      <c r="B9" s="77" t="s">
        <v>242</v>
      </c>
      <c r="C9" s="121">
        <f>资产负债表!G31/资产负债表!C42</f>
        <v>0.95238095238095233</v>
      </c>
      <c r="D9" s="121">
        <f>资产负债表!H31/资产负债表!D42</f>
        <v>0.95238095238095233</v>
      </c>
    </row>
    <row r="10" spans="1:4">
      <c r="A10" s="77" t="s">
        <v>216</v>
      </c>
      <c r="B10" s="77" t="s">
        <v>243</v>
      </c>
      <c r="C10" s="121">
        <f>资产负债表!G31/资产负债表!G41</f>
        <v>6.666666666666667</v>
      </c>
      <c r="D10" s="121">
        <f>资产负债表!H31/资产负债表!H41</f>
        <v>6.666666666666667</v>
      </c>
    </row>
    <row r="11" spans="1:4">
      <c r="A11" s="77" t="s">
        <v>217</v>
      </c>
      <c r="B11" s="77" t="s">
        <v>244</v>
      </c>
      <c r="C11" s="121">
        <f>资产负债表!G41/资产负债表!C42</f>
        <v>0.14285714285714285</v>
      </c>
      <c r="D11" s="121">
        <f>资产负债表!H41/资产负债表!D42</f>
        <v>0.14285714285714285</v>
      </c>
    </row>
    <row r="12" spans="1:4">
      <c r="A12" s="77" t="s">
        <v>218</v>
      </c>
      <c r="B12" s="77" t="s">
        <v>245</v>
      </c>
      <c r="C12" s="121">
        <f>(利润表!E26+利润表!E18)/利润表!E18</f>
        <v>0</v>
      </c>
      <c r="D12" s="121">
        <f>(利润表!D26+利润表!D18)/利润表!D18</f>
        <v>0</v>
      </c>
    </row>
    <row r="13" spans="1:4">
      <c r="A13" s="77" t="s">
        <v>237</v>
      </c>
      <c r="B13" s="77" t="s">
        <v>246</v>
      </c>
      <c r="C13" s="121">
        <f>资产负债表!G31/现金流量表!C15</f>
        <v>10</v>
      </c>
      <c r="D13" s="121">
        <f>资产负债表!H31/现金流量表!D15</f>
        <v>10</v>
      </c>
    </row>
    <row r="14" spans="1:4">
      <c r="A14" s="76" t="s">
        <v>219</v>
      </c>
      <c r="B14" s="78"/>
      <c r="C14" s="78"/>
      <c r="D14" s="75"/>
    </row>
    <row r="15" spans="1:4">
      <c r="A15" s="77" t="s">
        <v>220</v>
      </c>
      <c r="B15" s="77" t="s">
        <v>247</v>
      </c>
      <c r="C15" s="82"/>
      <c r="D15" s="122">
        <f>利润表!D43/(资产负债表!C11+资产负债表!D11)/2</f>
        <v>0</v>
      </c>
    </row>
    <row r="16" spans="1:4">
      <c r="A16" s="77" t="s">
        <v>221</v>
      </c>
      <c r="B16" s="77" t="s">
        <v>248</v>
      </c>
      <c r="C16" s="82"/>
      <c r="D16" s="122">
        <f>利润表!D10/(资产负债表!C15+资产负债表!D15)/2</f>
        <v>0.25</v>
      </c>
    </row>
    <row r="17" spans="1:4">
      <c r="A17" s="77" t="s">
        <v>222</v>
      </c>
      <c r="B17" s="77" t="s">
        <v>249</v>
      </c>
      <c r="C17" s="82"/>
      <c r="D17" s="122">
        <f>利润表!D6/(资产负债表!C19+资产负债表!D19)/2</f>
        <v>1.9230769230769232E-2</v>
      </c>
    </row>
    <row r="18" spans="1:4">
      <c r="A18" s="77" t="s">
        <v>223</v>
      </c>
      <c r="B18" s="77" t="s">
        <v>250</v>
      </c>
      <c r="C18" s="82"/>
      <c r="D18" s="122">
        <f>利润表!D6/(资产负债表!C33+资产负债表!D33)/2</f>
        <v>0.125</v>
      </c>
    </row>
    <row r="19" spans="1:4">
      <c r="A19" s="77" t="s">
        <v>224</v>
      </c>
      <c r="B19" s="77" t="s">
        <v>251</v>
      </c>
      <c r="C19" s="82"/>
      <c r="D19" s="122">
        <f>利润表!D6/(资产负债表!C42+资产负债表!D42)/2</f>
        <v>1.1904761904761904E-2</v>
      </c>
    </row>
    <row r="20" spans="1:4">
      <c r="A20" s="76" t="s">
        <v>225</v>
      </c>
      <c r="B20" s="78"/>
      <c r="C20" s="78"/>
      <c r="D20" s="75"/>
    </row>
    <row r="21" spans="1:4">
      <c r="A21" s="77" t="s">
        <v>226</v>
      </c>
      <c r="B21" s="77" t="s">
        <v>252</v>
      </c>
      <c r="C21" s="82"/>
      <c r="D21" s="122">
        <f>(利润表!D26+利润表!D18)/(资产负债表!C42+资产负债表!D42)/2</f>
        <v>0</v>
      </c>
    </row>
    <row r="22" spans="1:4">
      <c r="A22" s="77" t="s">
        <v>227</v>
      </c>
      <c r="B22" s="77" t="s">
        <v>254</v>
      </c>
      <c r="C22" s="82"/>
      <c r="D22" s="122" t="e">
        <f>利润表!D28/(资产负债表!C43+资产负债表!D43)/2</f>
        <v>#DIV/0!</v>
      </c>
    </row>
    <row r="23" spans="1:4">
      <c r="A23" s="77" t="s">
        <v>228</v>
      </c>
      <c r="B23" s="77" t="s">
        <v>253</v>
      </c>
      <c r="C23" s="82"/>
      <c r="D23" s="122">
        <f>利润表!D28/(资产负债表!G41+资产负债表!H41)/2</f>
        <v>-0.16666666666666666</v>
      </c>
    </row>
    <row r="24" spans="1:4">
      <c r="A24" s="77" t="s">
        <v>229</v>
      </c>
      <c r="B24" s="77" t="s">
        <v>255</v>
      </c>
      <c r="C24" s="121">
        <f>利润表!E13/利润表!E6</f>
        <v>-2</v>
      </c>
      <c r="D24" s="122">
        <f>利润表!D13/利润表!D6</f>
        <v>-2</v>
      </c>
    </row>
    <row r="25" spans="1:4">
      <c r="A25" s="77" t="s">
        <v>230</v>
      </c>
      <c r="B25" s="77" t="s">
        <v>256</v>
      </c>
      <c r="C25" s="121" t="e">
        <f>利润表!E28/利润表!E9</f>
        <v>#DIV/0!</v>
      </c>
      <c r="D25" s="122" t="e">
        <f>利润表!D28/利润表!D9</f>
        <v>#DIV/0!</v>
      </c>
    </row>
    <row r="26" spans="1:4">
      <c r="A26" s="77" t="s">
        <v>231</v>
      </c>
      <c r="B26" s="77" t="s">
        <v>257</v>
      </c>
      <c r="C26" s="121">
        <f>利润表!E28/(利润表!E10+利润表!E15+利润表!E16+利润表!E17)</f>
        <v>-0.5</v>
      </c>
      <c r="D26" s="121">
        <f>利润表!D28/(利润表!D10+利润表!D15+利润表!D16+利润表!D17)</f>
        <v>-0.5</v>
      </c>
    </row>
    <row r="27" spans="1:4">
      <c r="A27" s="76" t="s">
        <v>232</v>
      </c>
      <c r="B27" s="78"/>
      <c r="C27" s="78"/>
      <c r="D27" s="75"/>
    </row>
    <row r="28" spans="1:4">
      <c r="A28" s="77" t="s">
        <v>233</v>
      </c>
      <c r="B28" s="77" t="s">
        <v>258</v>
      </c>
      <c r="C28" s="83"/>
      <c r="D28" s="121">
        <f>利润表环比分析!D6</f>
        <v>0</v>
      </c>
    </row>
    <row r="29" spans="1:4">
      <c r="A29" s="77" t="s">
        <v>234</v>
      </c>
      <c r="B29" s="77" t="s">
        <v>259</v>
      </c>
      <c r="C29" s="82"/>
      <c r="D29" s="122">
        <f>利润表环比分析!D28</f>
        <v>0</v>
      </c>
    </row>
    <row r="30" spans="1:4">
      <c r="A30" s="77" t="s">
        <v>235</v>
      </c>
      <c r="B30" s="77" t="s">
        <v>260</v>
      </c>
      <c r="C30" s="121">
        <f>(利润表!E28-利润分配表分析!B12-利润分配表分析!B13)/利润表!E28</f>
        <v>2</v>
      </c>
      <c r="D30" s="121">
        <f>(利润表!D28-利润分配表分析!C12-利润分配表分析!C13)/利润表!D28</f>
        <v>2</v>
      </c>
    </row>
    <row r="31" spans="1:4">
      <c r="A31" s="77" t="s">
        <v>236</v>
      </c>
      <c r="B31" s="77" t="s">
        <v>261</v>
      </c>
      <c r="C31" s="82"/>
      <c r="D31" s="122">
        <f>D23*D30</f>
        <v>-0.33333333333333331</v>
      </c>
    </row>
    <row r="32" spans="1:4">
      <c r="A32" s="113" t="s">
        <v>319</v>
      </c>
      <c r="B32" s="75"/>
      <c r="C32" s="75"/>
      <c r="D32" s="75"/>
    </row>
    <row r="33" spans="1:4">
      <c r="A33" s="77" t="s">
        <v>322</v>
      </c>
      <c r="B33" s="112"/>
      <c r="C33" s="117"/>
      <c r="D33" s="118"/>
    </row>
    <row r="34" spans="1:4">
      <c r="A34" s="77" t="s">
        <v>323</v>
      </c>
      <c r="B34" s="112"/>
      <c r="C34" s="117"/>
      <c r="D34" s="118"/>
    </row>
    <row r="35" spans="1:4">
      <c r="A35" s="77" t="s">
        <v>324</v>
      </c>
      <c r="B35" s="112"/>
      <c r="C35" s="117"/>
      <c r="D35" s="118"/>
    </row>
    <row r="36" spans="1:4">
      <c r="A36" s="75" t="s">
        <v>303</v>
      </c>
      <c r="B36" s="112" t="s">
        <v>304</v>
      </c>
      <c r="C36" s="119">
        <f>现金流量表!C15/资产负债表!G31</f>
        <v>0.1</v>
      </c>
      <c r="D36" s="119">
        <f>现金流量表!D15/资产负债表!H31</f>
        <v>0.1</v>
      </c>
    </row>
    <row r="37" spans="1:4" ht="23.25">
      <c r="A37" s="116" t="s">
        <v>305</v>
      </c>
      <c r="B37" s="112" t="s">
        <v>306</v>
      </c>
      <c r="C37" s="119">
        <f>现金流量表!C16/(资产负债表!G18+利润表!E18)</f>
        <v>0</v>
      </c>
      <c r="D37" s="119">
        <f>现金流量表!D16/(资产负债表!H18+利润表!D18)</f>
        <v>0</v>
      </c>
    </row>
    <row r="38" spans="1:4">
      <c r="A38" s="75" t="s">
        <v>307</v>
      </c>
      <c r="B38" s="112" t="s">
        <v>308</v>
      </c>
      <c r="C38" s="119" t="e">
        <f>现金流量表!C17/C33</f>
        <v>#DIV/0!</v>
      </c>
      <c r="D38" s="123" t="e">
        <f>现金流量表!D17/D33</f>
        <v>#DIV/0!</v>
      </c>
    </row>
    <row r="39" spans="1:4" ht="23.25">
      <c r="A39" s="116" t="s">
        <v>309</v>
      </c>
      <c r="B39" s="112" t="s">
        <v>310</v>
      </c>
      <c r="C39" s="111"/>
      <c r="D39" s="124">
        <f>现金流量表!D38/(资产负债表环比分析!G31+利润表!D18+财务比率分析!D33+资产负债表环比分析!C33+资产负债表环比分析!C23+资产负债表环比分析!C38)</f>
        <v>3</v>
      </c>
    </row>
    <row r="40" spans="1:4" ht="21.75" customHeight="1">
      <c r="A40" s="116" t="s">
        <v>311</v>
      </c>
      <c r="B40" s="115" t="s">
        <v>321</v>
      </c>
      <c r="C40" s="119" t="e">
        <f>(现金流量表!C15-财务比率分析!C34)/财务比率分析!C35</f>
        <v>#DIV/0!</v>
      </c>
      <c r="D40" s="119" t="e">
        <f>(现金流量表!D15-财务比率分析!D34)/财务比率分析!D35</f>
        <v>#DIV/0!</v>
      </c>
    </row>
    <row r="41" spans="1:4">
      <c r="A41" s="75" t="s">
        <v>312</v>
      </c>
      <c r="B41" s="114" t="s">
        <v>320</v>
      </c>
      <c r="C41" s="119">
        <f>利润表!E28/现金流量表!C15</f>
        <v>-1</v>
      </c>
      <c r="D41" s="120">
        <f>利润表!D28/现金流量表!D15</f>
        <v>-1</v>
      </c>
    </row>
    <row r="42" spans="1:4">
      <c r="A42" s="75" t="s">
        <v>313</v>
      </c>
      <c r="B42" s="112" t="s">
        <v>314</v>
      </c>
      <c r="C42" s="119" t="e">
        <f>1/利润表!E29/现金流量表!C16</f>
        <v>#DIV/0!</v>
      </c>
      <c r="D42" s="120" t="e">
        <f>1/利润表!D29/现金流量表!D16</f>
        <v>#DIV/0!</v>
      </c>
    </row>
    <row r="43" spans="1:4">
      <c r="A43" s="75" t="s">
        <v>315</v>
      </c>
      <c r="B43" s="112" t="s">
        <v>316</v>
      </c>
      <c r="C43" s="119">
        <f>现金流量表!C38/资产负债表!C19</f>
        <v>0.23076923076923078</v>
      </c>
      <c r="D43" s="119">
        <f>现金流量表!D38/资产负债表!D19</f>
        <v>0.23076923076923078</v>
      </c>
    </row>
    <row r="44" spans="1:4">
      <c r="A44" s="75" t="s">
        <v>317</v>
      </c>
      <c r="B44" s="112" t="s">
        <v>318</v>
      </c>
      <c r="C44" s="119">
        <f>现金流量表!C15/利润表!E6</f>
        <v>2</v>
      </c>
      <c r="D44" s="120">
        <f>现金流量表!D15/利润表!D6</f>
        <v>2</v>
      </c>
    </row>
    <row r="45" spans="1:4">
      <c r="B45" s="47"/>
      <c r="D45" s="101"/>
    </row>
  </sheetData>
  <mergeCells count="1">
    <mergeCell ref="A1:D1"/>
  </mergeCells>
  <phoneticPr fontId="11" type="noConversion"/>
  <pageMargins left="0.75" right="0.75" top="1" bottom="1" header="0.5" footer="0.5"/>
  <pageSetup paperSize="9" scale="98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showGridLines="0" workbookViewId="0">
      <selection activeCell="B2" sqref="B2"/>
    </sheetView>
  </sheetViews>
  <sheetFormatPr defaultRowHeight="12.75"/>
  <cols>
    <col min="1" max="1" width="12.28515625" customWidth="1"/>
    <col min="2" max="2" width="12.5703125" customWidth="1"/>
    <col min="3" max="3" width="13.85546875" customWidth="1"/>
    <col min="4" max="4" width="12.85546875" customWidth="1"/>
    <col min="5" max="5" width="12.140625" customWidth="1"/>
    <col min="6" max="7" width="13.28515625" customWidth="1"/>
    <col min="8" max="8" width="11.5703125" bestFit="1" customWidth="1"/>
    <col min="9" max="9" width="15.7109375" customWidth="1"/>
    <col min="10" max="10" width="13.28515625" customWidth="1"/>
    <col min="11" max="11" width="11.85546875" customWidth="1"/>
  </cols>
  <sheetData>
    <row r="1" spans="1:11" ht="21" customHeight="1">
      <c r="A1" s="100" t="s">
        <v>264</v>
      </c>
      <c r="B1" s="101"/>
      <c r="C1" s="176" t="s">
        <v>266</v>
      </c>
      <c r="D1" s="176"/>
      <c r="E1" s="176"/>
      <c r="F1" s="176"/>
      <c r="G1" s="176"/>
      <c r="H1" s="176"/>
      <c r="I1" s="176"/>
      <c r="J1" s="11" t="s">
        <v>265</v>
      </c>
    </row>
    <row r="2" spans="1:11" ht="13.5" thickBot="1">
      <c r="A2" s="47"/>
      <c r="B2" s="11" t="s">
        <v>300</v>
      </c>
    </row>
    <row r="3" spans="1:11" ht="13.5" thickBot="1">
      <c r="E3" s="103" t="s">
        <v>267</v>
      </c>
      <c r="F3" s="137">
        <f>财务比率分析!D23</f>
        <v>-0.16666666666666666</v>
      </c>
    </row>
    <row r="4" spans="1:11">
      <c r="E4" s="90"/>
      <c r="F4" s="92"/>
      <c r="G4" s="86"/>
    </row>
    <row r="5" spans="1:11" ht="13.5" thickBot="1">
      <c r="E5" s="84"/>
      <c r="G5" s="87"/>
    </row>
    <row r="6" spans="1:11" ht="13.5" thickBot="1">
      <c r="D6" s="103" t="s">
        <v>268</v>
      </c>
      <c r="E6" s="137" t="e">
        <f>财务比率分析!D22</f>
        <v>#DIV/0!</v>
      </c>
      <c r="F6" s="88" t="s">
        <v>273</v>
      </c>
      <c r="G6" s="103" t="s">
        <v>284</v>
      </c>
      <c r="H6" s="138">
        <f>1/(1-财务比率分析!D9)</f>
        <v>20.999999999999975</v>
      </c>
    </row>
    <row r="7" spans="1:11">
      <c r="D7" s="90"/>
      <c r="E7" s="92"/>
    </row>
    <row r="8" spans="1:11" ht="13.5" thickBot="1">
      <c r="D8" s="84"/>
      <c r="F8" s="87"/>
    </row>
    <row r="9" spans="1:11" ht="13.5" thickBot="1">
      <c r="C9" s="103" t="s">
        <v>270</v>
      </c>
      <c r="D9" s="137" t="e">
        <f>财务比率分析!D25</f>
        <v>#DIV/0!</v>
      </c>
      <c r="E9" s="88" t="s">
        <v>269</v>
      </c>
      <c r="F9" s="103" t="s">
        <v>285</v>
      </c>
      <c r="G9" s="137">
        <f>财务比率分析!D19</f>
        <v>1.1904761904761904E-2</v>
      </c>
    </row>
    <row r="10" spans="1:11">
      <c r="B10" s="43"/>
      <c r="C10" s="90"/>
      <c r="D10" s="92"/>
      <c r="G10" s="92"/>
      <c r="H10" s="86"/>
      <c r="I10" s="86"/>
      <c r="J10" s="86"/>
    </row>
    <row r="11" spans="1:11" ht="13.5" thickBot="1">
      <c r="B11" s="84"/>
      <c r="D11" s="87"/>
      <c r="G11" s="87"/>
      <c r="J11" s="87"/>
    </row>
    <row r="12" spans="1:11" ht="13.5" thickBot="1">
      <c r="A12" s="103" t="s">
        <v>271</v>
      </c>
      <c r="B12" s="138">
        <f>利润表!D28</f>
        <v>-2</v>
      </c>
      <c r="C12" s="91" t="s">
        <v>286</v>
      </c>
      <c r="D12" s="103" t="s">
        <v>274</v>
      </c>
      <c r="E12" s="138">
        <f>利润表!D6</f>
        <v>1</v>
      </c>
      <c r="G12" s="103" t="s">
        <v>274</v>
      </c>
      <c r="H12" s="138">
        <f>E12</f>
        <v>1</v>
      </c>
      <c r="I12" s="88" t="s">
        <v>286</v>
      </c>
      <c r="J12" s="109" t="s">
        <v>287</v>
      </c>
      <c r="K12" s="139">
        <f>AVERAGE(K13:K14)</f>
        <v>21</v>
      </c>
    </row>
    <row r="13" spans="1:11">
      <c r="B13" s="92"/>
      <c r="C13" s="43"/>
      <c r="D13" s="43"/>
      <c r="I13" s="86"/>
      <c r="J13" s="107" t="s">
        <v>288</v>
      </c>
      <c r="K13" s="140">
        <f>资产负债表!C42</f>
        <v>21</v>
      </c>
    </row>
    <row r="14" spans="1:11" ht="13.5" thickBot="1">
      <c r="B14" s="85"/>
      <c r="C14" s="92"/>
      <c r="D14" s="86"/>
      <c r="E14" s="43"/>
      <c r="I14" s="84"/>
      <c r="J14" s="108" t="s">
        <v>289</v>
      </c>
      <c r="K14" s="140">
        <f>资产负债表!D42</f>
        <v>21</v>
      </c>
    </row>
    <row r="15" spans="1:11" ht="13.5" thickBot="1">
      <c r="B15" s="84"/>
      <c r="D15" s="93"/>
      <c r="H15" s="86"/>
      <c r="I15" s="92"/>
      <c r="J15" s="86"/>
    </row>
    <row r="16" spans="1:11" ht="13.5" thickBot="1">
      <c r="A16" s="103" t="s">
        <v>272</v>
      </c>
      <c r="B16" s="138">
        <f>利润表!D6+利润表!D14+利润表!D21+利润表!D22+利润表!D23</f>
        <v>5</v>
      </c>
      <c r="C16" s="91" t="s">
        <v>277</v>
      </c>
      <c r="D16" s="103" t="s">
        <v>275</v>
      </c>
      <c r="E16" s="138">
        <f>SUM(C18:C24)</f>
        <v>6</v>
      </c>
      <c r="G16" s="93"/>
      <c r="J16" s="87"/>
    </row>
    <row r="17" spans="2:11" ht="13.5" thickBot="1">
      <c r="E17" s="89"/>
      <c r="G17" s="109" t="s">
        <v>291</v>
      </c>
      <c r="H17" s="139">
        <f>AVERAGE(H18:H19)</f>
        <v>13</v>
      </c>
      <c r="J17" s="109" t="s">
        <v>290</v>
      </c>
      <c r="K17" s="139">
        <f>AVERAGE(K18:K19)</f>
        <v>8</v>
      </c>
    </row>
    <row r="18" spans="2:11">
      <c r="B18" s="104" t="s">
        <v>276</v>
      </c>
      <c r="C18" s="139">
        <f>利润表!D10</f>
        <v>1</v>
      </c>
      <c r="E18" s="89"/>
      <c r="G18" s="107" t="s">
        <v>288</v>
      </c>
      <c r="H18" s="140">
        <f>资产负债表!C19</f>
        <v>13</v>
      </c>
      <c r="J18" s="107" t="s">
        <v>288</v>
      </c>
      <c r="K18" s="140">
        <f>K13-H18</f>
        <v>8</v>
      </c>
    </row>
    <row r="19" spans="2:11" ht="13.5" thickBot="1">
      <c r="B19" s="105" t="s">
        <v>278</v>
      </c>
      <c r="C19" s="140">
        <f>利润表!D12</f>
        <v>1</v>
      </c>
      <c r="D19" s="90"/>
      <c r="G19" s="108" t="s">
        <v>289</v>
      </c>
      <c r="H19" s="141">
        <f>资产负债表!D19</f>
        <v>13</v>
      </c>
      <c r="J19" s="108" t="s">
        <v>289</v>
      </c>
      <c r="K19" s="141">
        <f>K14-H19</f>
        <v>8</v>
      </c>
    </row>
    <row r="20" spans="2:11" ht="13.5" thickBot="1">
      <c r="B20" s="105" t="s">
        <v>279</v>
      </c>
      <c r="C20" s="140">
        <f>利润表!D15</f>
        <v>1</v>
      </c>
      <c r="G20" s="95"/>
      <c r="J20" s="95"/>
    </row>
    <row r="21" spans="2:11" ht="13.5" thickBot="1">
      <c r="B21" s="105" t="s">
        <v>280</v>
      </c>
      <c r="C21" s="140">
        <f>利润表!D16</f>
        <v>1</v>
      </c>
      <c r="E21" s="104" t="s">
        <v>292</v>
      </c>
      <c r="F21" s="139">
        <f>AVERAGE(F22:F23)</f>
        <v>1</v>
      </c>
      <c r="G21" s="97"/>
      <c r="J21" s="98"/>
    </row>
    <row r="22" spans="2:11">
      <c r="B22" s="105" t="s">
        <v>281</v>
      </c>
      <c r="C22" s="140">
        <f>利润表!D17</f>
        <v>1</v>
      </c>
      <c r="E22" s="107" t="s">
        <v>288</v>
      </c>
      <c r="F22" s="140">
        <f>资产负债表!C6</f>
        <v>1</v>
      </c>
      <c r="G22" s="97"/>
      <c r="J22" s="94"/>
    </row>
    <row r="23" spans="2:11" ht="13.5" thickBot="1">
      <c r="B23" s="105" t="s">
        <v>282</v>
      </c>
      <c r="C23" s="140">
        <f>利润表!D25</f>
        <v>1</v>
      </c>
      <c r="E23" s="108" t="s">
        <v>289</v>
      </c>
      <c r="F23" s="141">
        <f>资产负债表!D6</f>
        <v>1</v>
      </c>
      <c r="G23" s="97"/>
      <c r="J23" s="96"/>
    </row>
    <row r="24" spans="2:11" ht="13.5" thickBot="1">
      <c r="B24" s="106" t="s">
        <v>283</v>
      </c>
      <c r="C24" s="141">
        <f>利润分配表分析!C15</f>
        <v>0</v>
      </c>
      <c r="E24" s="104" t="s">
        <v>293</v>
      </c>
      <c r="F24" s="139">
        <f>AVERAGE(F25:F26)</f>
        <v>1</v>
      </c>
      <c r="G24" s="97"/>
      <c r="I24" s="104" t="s">
        <v>299</v>
      </c>
      <c r="J24" s="139">
        <f>AVERAGE(J25:J26)</f>
        <v>2</v>
      </c>
    </row>
    <row r="25" spans="2:11">
      <c r="E25" s="107" t="s">
        <v>288</v>
      </c>
      <c r="F25" s="140">
        <f>资产负债表!C11</f>
        <v>1</v>
      </c>
      <c r="G25" s="97"/>
      <c r="I25" s="107" t="s">
        <v>288</v>
      </c>
      <c r="J25" s="140">
        <f>资产负债表!C23</f>
        <v>2</v>
      </c>
    </row>
    <row r="26" spans="2:11" ht="13.5" thickBot="1">
      <c r="E26" s="108" t="s">
        <v>289</v>
      </c>
      <c r="F26" s="141">
        <f>资产负债表!D11</f>
        <v>1</v>
      </c>
      <c r="G26" s="98"/>
      <c r="I26" s="108" t="s">
        <v>289</v>
      </c>
      <c r="J26" s="141">
        <f>资产负债表!D23</f>
        <v>2</v>
      </c>
    </row>
    <row r="27" spans="2:11">
      <c r="E27" s="104" t="s">
        <v>294</v>
      </c>
      <c r="F27" s="139">
        <f>AVERAGE(F28:F29)</f>
        <v>1</v>
      </c>
      <c r="I27" s="104" t="s">
        <v>296</v>
      </c>
      <c r="J27" s="139">
        <f>AVERAGE(J28:J29)</f>
        <v>2</v>
      </c>
    </row>
    <row r="28" spans="2:11">
      <c r="E28" s="107" t="s">
        <v>288</v>
      </c>
      <c r="F28" s="140">
        <f>资产负债表!C15</f>
        <v>1</v>
      </c>
      <c r="I28" s="107" t="s">
        <v>288</v>
      </c>
      <c r="J28" s="140">
        <f>资产负债表!C33</f>
        <v>2</v>
      </c>
    </row>
    <row r="29" spans="2:11" ht="13.5" thickBot="1">
      <c r="E29" s="108" t="s">
        <v>289</v>
      </c>
      <c r="F29" s="141">
        <f>资产负债表!D15</f>
        <v>1</v>
      </c>
      <c r="I29" s="108" t="s">
        <v>289</v>
      </c>
      <c r="J29" s="141">
        <f>资产负债表!D33</f>
        <v>2</v>
      </c>
    </row>
    <row r="30" spans="2:11">
      <c r="E30" s="104" t="s">
        <v>295</v>
      </c>
      <c r="F30" s="139">
        <f>AVERAGE(F31:F32)</f>
        <v>10</v>
      </c>
      <c r="I30" s="110" t="s">
        <v>297</v>
      </c>
      <c r="J30" s="142">
        <f>AVERAGE(J31:J32)</f>
        <v>3</v>
      </c>
    </row>
    <row r="31" spans="2:11">
      <c r="E31" s="107" t="s">
        <v>288</v>
      </c>
      <c r="F31" s="140">
        <f>H18-F22-F25-F28</f>
        <v>10</v>
      </c>
      <c r="I31" s="107" t="s">
        <v>288</v>
      </c>
      <c r="J31" s="140">
        <f>资产负债表!C38</f>
        <v>3</v>
      </c>
    </row>
    <row r="32" spans="2:11" ht="13.5" thickBot="1">
      <c r="E32" s="108" t="s">
        <v>289</v>
      </c>
      <c r="F32" s="141">
        <f>H19-F23-F26-F29</f>
        <v>10</v>
      </c>
      <c r="I32" s="108" t="s">
        <v>289</v>
      </c>
      <c r="J32" s="141">
        <f>资产负债表!D38</f>
        <v>3</v>
      </c>
    </row>
  </sheetData>
  <mergeCells count="1">
    <mergeCell ref="C1:I1"/>
  </mergeCells>
  <phoneticPr fontId="11" type="noConversion"/>
  <pageMargins left="0.74803149606299213" right="0.74803149606299213" top="0.98425196850393704" bottom="0.98425196850393704" header="0.51181102362204722" footer="0.51181102362204722"/>
  <pageSetup paperSize="9" scale="90" orientation="landscape" blackAndWhite="1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showGridLines="0" workbookViewId="0">
      <selection activeCell="A11" sqref="A11:C11"/>
    </sheetView>
  </sheetViews>
  <sheetFormatPr defaultRowHeight="12.75"/>
  <cols>
    <col min="1" max="1" width="19.42578125" style="152" bestFit="1" customWidth="1"/>
    <col min="2" max="2" width="23.5703125" style="152" bestFit="1" customWidth="1"/>
    <col min="3" max="3" width="8.7109375" style="152" bestFit="1" customWidth="1"/>
    <col min="4" max="4" width="18.5703125" style="152" customWidth="1"/>
    <col min="5" max="16384" width="9.140625" style="152"/>
  </cols>
  <sheetData>
    <row r="1" spans="1:4" ht="27.75" customHeight="1">
      <c r="A1" s="180" t="s">
        <v>326</v>
      </c>
      <c r="B1" s="180"/>
      <c r="C1" s="180"/>
      <c r="D1" s="180"/>
    </row>
    <row r="2" spans="1:4">
      <c r="A2" s="153" t="s">
        <v>327</v>
      </c>
      <c r="B2" s="153" t="s">
        <v>328</v>
      </c>
    </row>
    <row r="3" spans="1:4">
      <c r="A3" s="148" t="s">
        <v>329</v>
      </c>
      <c r="B3" s="148" t="s">
        <v>330</v>
      </c>
      <c r="C3" s="148" t="s">
        <v>331</v>
      </c>
      <c r="D3" s="148" t="s">
        <v>332</v>
      </c>
    </row>
    <row r="4" spans="1:4">
      <c r="A4" s="148" t="s">
        <v>333</v>
      </c>
      <c r="B4" s="148" t="s">
        <v>338</v>
      </c>
      <c r="C4" s="154">
        <v>1.2E-2</v>
      </c>
      <c r="D4" s="149">
        <f>(资产负债表!D19-资产负债表!H21)/资产负债表!D42*100*C4</f>
        <v>-5.7142857142857141E-2</v>
      </c>
    </row>
    <row r="5" spans="1:4">
      <c r="A5" s="148" t="s">
        <v>334</v>
      </c>
      <c r="B5" s="148" t="s">
        <v>339</v>
      </c>
      <c r="C5" s="154">
        <v>1.4E-2</v>
      </c>
      <c r="D5" s="149">
        <f>(资产负债表!H38+资产负债表!H40)/资产负债表!D42*100*C5</f>
        <v>0.13333333333333333</v>
      </c>
    </row>
    <row r="6" spans="1:4">
      <c r="A6" s="148" t="s">
        <v>335</v>
      </c>
      <c r="B6" s="148" t="s">
        <v>340</v>
      </c>
      <c r="C6" s="154">
        <v>3.3000000000000002E-2</v>
      </c>
      <c r="D6" s="149">
        <f>(利润表!D26+利润表!D18)/资产负债表!D42*100*财务预警分析_阿尔曼模型!C6</f>
        <v>0</v>
      </c>
    </row>
    <row r="7" spans="1:4">
      <c r="A7" s="148" t="s">
        <v>336</v>
      </c>
      <c r="B7" s="148" t="s">
        <v>341</v>
      </c>
      <c r="C7" s="154">
        <v>6.0000000000000001E-3</v>
      </c>
      <c r="D7" s="149">
        <f>D9/资产负债表!H31*100*C7</f>
        <v>0</v>
      </c>
    </row>
    <row r="8" spans="1:4">
      <c r="A8" s="148" t="s">
        <v>337</v>
      </c>
      <c r="B8" s="148" t="s">
        <v>342</v>
      </c>
      <c r="C8" s="154">
        <v>9.9900000000000006E-3</v>
      </c>
      <c r="D8" s="149" t="e">
        <f>利润表!D9/资产负债表!D44*100*财务预警分析_阿尔曼模型!C8</f>
        <v>#DIV/0!</v>
      </c>
    </row>
    <row r="9" spans="1:4" ht="16.5" customHeight="1">
      <c r="A9" s="148" t="s">
        <v>343</v>
      </c>
      <c r="B9" s="181" t="s">
        <v>344</v>
      </c>
      <c r="C9" s="181"/>
      <c r="D9" s="150"/>
    </row>
    <row r="10" spans="1:4">
      <c r="A10" s="182" t="s">
        <v>347</v>
      </c>
      <c r="B10" s="183"/>
      <c r="C10" s="184"/>
      <c r="D10" s="149" t="e">
        <f>SUM(D4:D8)</f>
        <v>#DIV/0!</v>
      </c>
    </row>
    <row r="11" spans="1:4">
      <c r="A11" s="182" t="s">
        <v>345</v>
      </c>
      <c r="B11" s="183"/>
      <c r="C11" s="184"/>
      <c r="D11" s="149">
        <v>2.6749999999999998</v>
      </c>
    </row>
    <row r="12" spans="1:4">
      <c r="A12" s="177" t="s">
        <v>346</v>
      </c>
      <c r="B12" s="178"/>
      <c r="C12" s="179"/>
      <c r="D12" s="151" t="e">
        <f>IF(D10&gt;D11,"财务业绩较好","企业具有失败特征")</f>
        <v>#DIV/0!</v>
      </c>
    </row>
  </sheetData>
  <sheetProtection password="C173" sheet="1" objects="1" scenarios="1"/>
  <mergeCells count="5">
    <mergeCell ref="A12:C12"/>
    <mergeCell ref="A1:D1"/>
    <mergeCell ref="B9:C9"/>
    <mergeCell ref="A10:C10"/>
    <mergeCell ref="A11:C11"/>
  </mergeCells>
  <phoneticPr fontId="1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资产负债表</vt:lpstr>
      <vt:lpstr>利润表</vt:lpstr>
      <vt:lpstr>现金流量表</vt:lpstr>
      <vt:lpstr>利润分配表分析</vt:lpstr>
      <vt:lpstr>资产负债表环比分析</vt:lpstr>
      <vt:lpstr>资产负债表结构分析</vt:lpstr>
      <vt:lpstr>利润表环比分析</vt:lpstr>
      <vt:lpstr>利润表结构分析</vt:lpstr>
      <vt:lpstr>现金流量表环比分析</vt:lpstr>
      <vt:lpstr>现金流量表结构分析</vt:lpstr>
      <vt:lpstr>财务比率分析</vt:lpstr>
      <vt:lpstr>杜邦分析体系</vt:lpstr>
      <vt:lpstr>财务预警分析_阿尔曼模型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张艳坤</cp:lastModifiedBy>
  <cp:lastPrinted>2004-04-25T12:21:46Z</cp:lastPrinted>
  <dcterms:created xsi:type="dcterms:W3CDTF">2004-04-22T06:36:48Z</dcterms:created>
  <dcterms:modified xsi:type="dcterms:W3CDTF">2015-05-25T15:27:27Z</dcterms:modified>
</cp:coreProperties>
</file>