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120" yWindow="105" windowWidth="6900" windowHeight="4995"/>
  </bookViews>
  <sheets>
    <sheet name="敏感性分析" sheetId="3" r:id="rId1"/>
  </sheets>
  <calcPr calcId="162913"/>
</workbook>
</file>

<file path=xl/calcChain.xml><?xml version="1.0" encoding="utf-8"?>
<calcChain xmlns="http://schemas.openxmlformats.org/spreadsheetml/2006/main">
  <c r="D35" i="3" l="1"/>
  <c r="D39" i="3" s="1"/>
  <c r="F36" i="3"/>
  <c r="F37" i="3"/>
  <c r="G36" i="3"/>
  <c r="G37" i="3"/>
  <c r="H36" i="3"/>
  <c r="H37" i="3"/>
  <c r="I36" i="3"/>
  <c r="I37" i="3"/>
  <c r="J36" i="3"/>
  <c r="J37" i="3"/>
  <c r="K36" i="3"/>
  <c r="K37" i="3"/>
  <c r="L36" i="3"/>
  <c r="L37" i="3"/>
  <c r="M36" i="3"/>
  <c r="M37" i="3"/>
  <c r="N36" i="3"/>
  <c r="N37" i="3"/>
  <c r="O36" i="3"/>
  <c r="O37" i="3"/>
  <c r="C31" i="3"/>
  <c r="O38" i="3" s="1"/>
  <c r="E39" i="3"/>
  <c r="B52" i="3"/>
  <c r="B53" i="3" s="1"/>
  <c r="B54" i="3" s="1"/>
  <c r="B55" i="3" s="1"/>
  <c r="B56" i="3" s="1"/>
  <c r="B57" i="3" s="1"/>
  <c r="B58" i="3" s="1"/>
  <c r="B59" i="3" s="1"/>
  <c r="O14" i="3"/>
  <c r="O15" i="3"/>
  <c r="O16" i="3"/>
  <c r="N14" i="3"/>
  <c r="N15" i="3"/>
  <c r="M14" i="3"/>
  <c r="M15" i="3"/>
  <c r="L14" i="3"/>
  <c r="L15" i="3"/>
  <c r="K14" i="3"/>
  <c r="K15" i="3"/>
  <c r="J14" i="3"/>
  <c r="J15" i="3"/>
  <c r="I14" i="3"/>
  <c r="I15" i="3"/>
  <c r="H14" i="3"/>
  <c r="H15" i="3"/>
  <c r="G14" i="3"/>
  <c r="G15" i="3"/>
  <c r="F14" i="3"/>
  <c r="F15" i="3"/>
  <c r="E17" i="3"/>
  <c r="D13" i="3"/>
  <c r="D17" i="3" s="1"/>
  <c r="D40" i="3"/>
  <c r="J17" i="3" l="1"/>
  <c r="N17" i="3"/>
  <c r="L17" i="3"/>
  <c r="K39" i="3"/>
  <c r="I39" i="3"/>
  <c r="F17" i="3"/>
  <c r="L39" i="3"/>
  <c r="O17" i="3"/>
  <c r="J39" i="3"/>
  <c r="I17" i="3"/>
  <c r="M17" i="3"/>
  <c r="K17" i="3"/>
  <c r="H39" i="3"/>
  <c r="G17" i="3"/>
  <c r="G39" i="3"/>
  <c r="F39" i="3"/>
  <c r="H17" i="3"/>
  <c r="N39" i="3"/>
  <c r="M39" i="3"/>
  <c r="O39" i="3"/>
  <c r="E40" i="3"/>
  <c r="H40" i="3" l="1"/>
  <c r="I40" i="3"/>
  <c r="M40" i="3"/>
  <c r="K40" i="3"/>
  <c r="J40" i="3"/>
  <c r="F40" i="3"/>
  <c r="G40" i="3"/>
  <c r="L40" i="3"/>
  <c r="N40" i="3"/>
  <c r="H30" i="3"/>
  <c r="J50" i="3" s="1"/>
  <c r="O40" i="3"/>
  <c r="D43" i="3" s="1"/>
  <c r="D44" i="3"/>
  <c r="H29" i="3"/>
  <c r="D50" i="3" l="1"/>
  <c r="G50" i="3"/>
  <c r="C121" i="3"/>
  <c r="B107" i="3"/>
  <c r="B93" i="3"/>
  <c r="C119" i="3"/>
  <c r="B79" i="3"/>
  <c r="C120" i="3"/>
  <c r="I50" i="3"/>
  <c r="F50" i="3"/>
  <c r="C50" i="3"/>
  <c r="I124" i="3" l="1"/>
  <c r="G124" i="3"/>
  <c r="J124" i="3"/>
  <c r="B154" i="3"/>
  <c r="D124" i="3"/>
  <c r="F124" i="3"/>
  <c r="C124" i="3"/>
</calcChain>
</file>

<file path=xl/sharedStrings.xml><?xml version="1.0" encoding="utf-8"?>
<sst xmlns="http://schemas.openxmlformats.org/spreadsheetml/2006/main" count="61" uniqueCount="49">
  <si>
    <t>x</t>
    <phoneticPr fontId="1" type="noConversion"/>
  </si>
  <si>
    <t>y</t>
    <phoneticPr fontId="1" type="noConversion"/>
  </si>
  <si>
    <t>z</t>
    <phoneticPr fontId="1" type="noConversion"/>
  </si>
  <si>
    <t>K=</t>
    <phoneticPr fontId="1" type="noConversion"/>
  </si>
  <si>
    <t>C=</t>
    <phoneticPr fontId="1" type="noConversion"/>
  </si>
  <si>
    <t>y=</t>
    <phoneticPr fontId="1" type="noConversion"/>
  </si>
  <si>
    <t xml:space="preserve">           NPV=</t>
    <phoneticPr fontId="1" type="noConversion"/>
  </si>
  <si>
    <t xml:space="preserve">           I R R=</t>
    <phoneticPr fontId="1" type="noConversion"/>
  </si>
  <si>
    <t>x=</t>
    <phoneticPr fontId="1" type="noConversion"/>
  </si>
  <si>
    <t>z=</t>
    <phoneticPr fontId="1" type="noConversion"/>
  </si>
  <si>
    <t>NPV</t>
    <phoneticPr fontId="1" type="noConversion"/>
  </si>
  <si>
    <t>IRR=</t>
    <phoneticPr fontId="1" type="noConversion"/>
  </si>
  <si>
    <t>NPV=</t>
    <phoneticPr fontId="1" type="noConversion"/>
  </si>
  <si>
    <t>z</t>
    <phoneticPr fontId="1" type="noConversion"/>
  </si>
  <si>
    <t>IRR</t>
    <phoneticPr fontId="1" type="noConversion"/>
  </si>
  <si>
    <t>B=</t>
    <phoneticPr fontId="1" type="noConversion"/>
  </si>
  <si>
    <t>y=</t>
    <phoneticPr fontId="1" type="noConversion"/>
  </si>
  <si>
    <t>z=</t>
    <phoneticPr fontId="1" type="noConversion"/>
  </si>
  <si>
    <t>x=</t>
    <phoneticPr fontId="1" type="noConversion"/>
  </si>
  <si>
    <t>y</t>
    <phoneticPr fontId="1" type="noConversion"/>
  </si>
  <si>
    <t>z</t>
    <phoneticPr fontId="1" type="noConversion"/>
  </si>
  <si>
    <t>x</t>
    <phoneticPr fontId="1" type="noConversion"/>
  </si>
  <si>
    <t>现金流量表如下，所采用的数据是根据对未来最可能出现的情况估算的。</t>
    <phoneticPr fontId="1" type="noConversion"/>
  </si>
  <si>
    <t>由于对未来影响经济环境的某些因素把握不大，投资额、经营成本和销售</t>
    <phoneticPr fontId="1" type="noConversion"/>
  </si>
  <si>
    <t>得税，试就以上三个不确定性因素做敏感性分析。</t>
    <phoneticPr fontId="1" type="noConversion"/>
  </si>
  <si>
    <t>为L。投资的变化率为x，经营成本的变化率为y，年销售收入的变化率为z,</t>
    <phoneticPr fontId="1" type="noConversion"/>
  </si>
  <si>
    <t>具体求解如下：</t>
    <phoneticPr fontId="1" type="noConversion"/>
  </si>
  <si>
    <t xml:space="preserve">                      IRR=IRR({-15000,0,4600,4600,……,6600})</t>
    <phoneticPr fontId="1" type="noConversion"/>
  </si>
  <si>
    <r>
      <t xml:space="preserve">        </t>
    </r>
    <r>
      <rPr>
        <b/>
        <sz val="10"/>
        <rFont val="宋体"/>
        <family val="3"/>
        <charset val="134"/>
      </rPr>
      <t>例：有一个生产城市用小型电动汽车的投资方案，用于确定性分析的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</si>
  <si>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年</t>
    </r>
    <r>
      <rPr>
        <b/>
        <sz val="10"/>
        <rFont val="Times New Roman"/>
        <family val="1"/>
      </rPr>
      <t xml:space="preserve">           </t>
    </r>
    <r>
      <rPr>
        <b/>
        <sz val="10"/>
        <rFont val="宋体"/>
        <family val="3"/>
        <charset val="134"/>
      </rPr>
      <t>份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</si>
  <si>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销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售</t>
    </r>
    <r>
      <rPr>
        <b/>
        <sz val="10"/>
        <rFont val="Times New Roman"/>
        <family val="1"/>
      </rPr>
      <t xml:space="preserve">  </t>
    </r>
    <r>
      <rPr>
        <b/>
        <sz val="10"/>
        <rFont val="宋体"/>
        <family val="3"/>
        <charset val="134"/>
      </rPr>
      <t>收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入</t>
    </r>
    <phoneticPr fontId="1" type="noConversion"/>
  </si>
  <si>
    <r>
      <t>i</t>
    </r>
    <r>
      <rPr>
        <b/>
        <vertAlign val="subscript"/>
        <sz val="10"/>
        <rFont val="Times New Roman"/>
        <family val="1"/>
      </rPr>
      <t>0</t>
    </r>
    <r>
      <rPr>
        <b/>
        <sz val="10"/>
        <rFont val="Times New Roman"/>
        <family val="1"/>
      </rPr>
      <t>=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</si>
  <si>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残</t>
    </r>
    <r>
      <rPr>
        <b/>
        <sz val="10"/>
        <rFont val="Times New Roman"/>
        <family val="1"/>
      </rPr>
      <t xml:space="preserve">            </t>
    </r>
    <r>
      <rPr>
        <b/>
        <sz val="10"/>
        <rFont val="宋体"/>
        <family val="3"/>
        <charset val="134"/>
      </rPr>
      <t>值</t>
    </r>
    <phoneticPr fontId="1" type="noConversion"/>
  </si>
  <si>
    <r>
      <t>收入均有可能在±</t>
    </r>
    <r>
      <rPr>
        <b/>
        <sz val="10"/>
        <rFont val="Times New Roman"/>
        <family val="1"/>
      </rPr>
      <t>20%</t>
    </r>
    <r>
      <rPr>
        <b/>
        <sz val="10"/>
        <rFont val="宋体"/>
        <family val="3"/>
        <charset val="134"/>
      </rPr>
      <t>的范围内变化。设基准收益率为</t>
    </r>
    <r>
      <rPr>
        <b/>
        <sz val="10"/>
        <rFont val="Times New Roman"/>
        <family val="1"/>
      </rPr>
      <t>11%</t>
    </r>
    <r>
      <rPr>
        <b/>
        <sz val="10"/>
        <rFont val="宋体"/>
        <family val="3"/>
        <charset val="134"/>
      </rPr>
      <t>，不考虑所得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</si>
  <si>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投</t>
    </r>
    <r>
      <rPr>
        <b/>
        <sz val="10"/>
        <rFont val="Times New Roman"/>
        <family val="1"/>
      </rPr>
      <t xml:space="preserve">           </t>
    </r>
    <r>
      <rPr>
        <b/>
        <sz val="10"/>
        <rFont val="宋体"/>
        <family val="3"/>
        <charset val="134"/>
      </rPr>
      <t>资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</si>
  <si>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经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营</t>
    </r>
    <r>
      <rPr>
        <b/>
        <sz val="10"/>
        <rFont val="Times New Roman"/>
        <family val="1"/>
      </rPr>
      <t xml:space="preserve">  </t>
    </r>
    <r>
      <rPr>
        <b/>
        <sz val="10"/>
        <rFont val="宋体"/>
        <family val="3"/>
        <charset val="134"/>
      </rPr>
      <t>成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本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</si>
  <si>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净现金流量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</si>
  <si>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投</t>
    </r>
    <r>
      <rPr>
        <b/>
        <sz val="10"/>
        <rFont val="Times New Roman"/>
        <family val="1"/>
      </rPr>
      <t xml:space="preserve">           </t>
    </r>
    <r>
      <rPr>
        <b/>
        <sz val="10"/>
        <rFont val="宋体"/>
        <family val="3"/>
        <charset val="134"/>
      </rPr>
      <t>资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</si>
  <si>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残</t>
    </r>
    <r>
      <rPr>
        <b/>
        <sz val="10"/>
        <rFont val="Times New Roman"/>
        <family val="1"/>
      </rPr>
      <t xml:space="preserve">            </t>
    </r>
    <r>
      <rPr>
        <b/>
        <sz val="10"/>
        <rFont val="宋体"/>
        <family val="3"/>
        <charset val="134"/>
      </rPr>
      <t>值</t>
    </r>
    <phoneticPr fontId="1" type="noConversion"/>
  </si>
  <si>
    <r>
      <t xml:space="preserve">        </t>
    </r>
    <r>
      <rPr>
        <b/>
        <sz val="10"/>
        <rFont val="宋体"/>
        <family val="3"/>
        <charset val="134"/>
      </rPr>
      <t>解：设投资为</t>
    </r>
    <r>
      <rPr>
        <b/>
        <sz val="10"/>
        <rFont val="Times New Roman"/>
        <family val="1"/>
      </rPr>
      <t>K</t>
    </r>
    <r>
      <rPr>
        <b/>
        <sz val="10"/>
        <rFont val="宋体"/>
        <family val="3"/>
        <charset val="134"/>
      </rPr>
      <t>，年销售收入为</t>
    </r>
    <r>
      <rPr>
        <b/>
        <sz val="10"/>
        <rFont val="Times New Roman"/>
        <family val="1"/>
      </rPr>
      <t>B</t>
    </r>
    <r>
      <rPr>
        <b/>
        <sz val="10"/>
        <rFont val="宋体"/>
        <family val="3"/>
        <charset val="134"/>
      </rPr>
      <t>，年经营成本为</t>
    </r>
    <r>
      <rPr>
        <b/>
        <sz val="10"/>
        <rFont val="Times New Roman"/>
        <family val="1"/>
      </rPr>
      <t>C</t>
    </r>
    <r>
      <rPr>
        <b/>
        <sz val="10"/>
        <rFont val="宋体"/>
        <family val="3"/>
        <charset val="134"/>
      </rPr>
      <t>，期末资产的残值</t>
    </r>
    <r>
      <rPr>
        <b/>
        <sz val="10"/>
        <rFont val="Times New Roman"/>
        <family val="1"/>
      </rPr>
      <t>L</t>
    </r>
    <phoneticPr fontId="1" type="noConversion"/>
  </si>
  <si>
    <r>
      <t>则有</t>
    </r>
    <r>
      <rPr>
        <b/>
        <sz val="10"/>
        <rFont val="Times New Roman"/>
        <family val="1"/>
      </rPr>
      <t xml:space="preserve">             NPV=-15000+NPV(10%,0,4600,4600,……,6600)</t>
    </r>
    <phoneticPr fontId="1" type="noConversion"/>
  </si>
  <si>
    <r>
      <t xml:space="preserve">  </t>
    </r>
    <r>
      <rPr>
        <b/>
        <sz val="10"/>
        <rFont val="宋体"/>
        <family val="3"/>
        <charset val="134"/>
      </rPr>
      <t>残</t>
    </r>
    <r>
      <rPr>
        <b/>
        <sz val="10"/>
        <rFont val="Times New Roman"/>
        <family val="1"/>
      </rPr>
      <t xml:space="preserve">    </t>
    </r>
    <r>
      <rPr>
        <b/>
        <sz val="10"/>
        <rFont val="宋体"/>
        <family val="3"/>
        <charset val="134"/>
      </rPr>
      <t>值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</si>
  <si>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经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营</t>
    </r>
    <r>
      <rPr>
        <b/>
        <sz val="10"/>
        <rFont val="Times New Roman"/>
        <family val="1"/>
      </rPr>
      <t xml:space="preserve">  </t>
    </r>
    <r>
      <rPr>
        <b/>
        <sz val="10"/>
        <rFont val="宋体"/>
        <family val="3"/>
        <charset val="134"/>
      </rPr>
      <t>成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本</t>
    </r>
    <phoneticPr fontId="1" type="noConversion"/>
  </si>
  <si>
    <r>
      <t xml:space="preserve">            </t>
    </r>
    <r>
      <rPr>
        <b/>
        <sz val="10"/>
        <rFont val="宋体"/>
        <family val="3"/>
        <charset val="134"/>
      </rPr>
      <t>累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计净现值</t>
    </r>
    <phoneticPr fontId="1" type="noConversion"/>
  </si>
  <si>
    <r>
      <t xml:space="preserve">        </t>
    </r>
    <r>
      <rPr>
        <b/>
        <sz val="10"/>
        <rFont val="宋体"/>
        <family val="3"/>
        <charset val="134"/>
      </rPr>
      <t>下面就三个不确定性因素做敏感性分析</t>
    </r>
    <r>
      <rPr>
        <b/>
        <sz val="10"/>
        <rFont val="Times New Roman"/>
        <family val="1"/>
      </rPr>
      <t xml:space="preserve"> </t>
    </r>
    <phoneticPr fontId="1" type="noConversion"/>
  </si>
  <si>
    <r>
      <t xml:space="preserve">          </t>
    </r>
    <r>
      <rPr>
        <b/>
        <sz val="10"/>
        <rFont val="宋体"/>
        <family val="3"/>
        <charset val="134"/>
      </rPr>
      <t>单因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素敏感性分析</t>
    </r>
    <phoneticPr fontId="1" type="noConversion"/>
  </si>
  <si>
    <r>
      <t xml:space="preserve">     </t>
    </r>
    <r>
      <rPr>
        <b/>
        <sz val="10"/>
        <rFont val="宋体"/>
        <family val="3"/>
        <charset val="134"/>
      </rPr>
      <t>两因素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敏感性分析</t>
    </r>
    <phoneticPr fontId="1" type="noConversion"/>
  </si>
  <si>
    <r>
      <t xml:space="preserve">     </t>
    </r>
    <r>
      <rPr>
        <b/>
        <sz val="10"/>
        <rFont val="宋体"/>
        <family val="3"/>
        <charset val="134"/>
      </rPr>
      <t>三因素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敏感性分析</t>
    </r>
    <phoneticPr fontId="1" type="noConversion"/>
  </si>
  <si>
    <r>
      <rPr>
        <b/>
        <sz val="10"/>
        <rFont val="黑体"/>
        <family val="3"/>
        <charset val="134"/>
      </rPr>
      <t>BBS</t>
    </r>
    <r>
      <rPr>
        <b/>
        <sz val="10"/>
        <color indexed="20"/>
        <rFont val="黑体"/>
        <family val="3"/>
        <charset val="134"/>
      </rPr>
      <t xml:space="preserve"> 敏 感 性 性 分 析    </t>
    </r>
    <r>
      <rPr>
        <b/>
        <sz val="10"/>
        <rFont val="Times New Roman"/>
        <family val="1"/>
      </rPr>
      <t xml:space="preserve">               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</si>
</sst>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_ "/>
    <numFmt numFmtId="178" formatCode="0.00_ ;[Red]\-0.00\ "/>
  </numFmts>
  <fonts count="13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Times New Roman"/>
      <family val="1"/>
    </font>
    <font>
      <b/>
      <sz val="10"/>
      <color indexed="20"/>
      <name val="黑体"/>
      <family val="3"/>
      <charset val="134"/>
    </font>
    <font>
      <b/>
      <sz val="10"/>
      <name val="宋体"/>
      <family val="3"/>
      <charset val="134"/>
    </font>
    <font>
      <b/>
      <vertAlign val="subscript"/>
      <sz val="10"/>
      <name val="Times New Roman"/>
      <family val="1"/>
    </font>
    <font>
      <b/>
      <sz val="10"/>
      <color indexed="12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0"/>
      <color indexed="39"/>
      <name val="宋体"/>
      <family val="3"/>
      <charset val="134"/>
    </font>
    <font>
      <b/>
      <sz val="10"/>
      <color indexed="12"/>
      <name val="Times New Roman"/>
      <family val="1"/>
    </font>
    <font>
      <sz val="10"/>
      <name val="Times New Roman"/>
      <family val="1"/>
    </font>
    <font>
      <b/>
      <sz val="10"/>
      <name val="黑体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7" borderId="7" xfId="0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3" fillId="7" borderId="8" xfId="0" applyFont="1" applyFill="1" applyBorder="1"/>
    <xf numFmtId="0" fontId="5" fillId="7" borderId="3" xfId="0" applyFont="1" applyFill="1" applyBorder="1"/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5" fillId="7" borderId="0" xfId="0" applyFont="1" applyFill="1"/>
    <xf numFmtId="0" fontId="5" fillId="4" borderId="0" xfId="0" applyFont="1" applyFill="1"/>
    <xf numFmtId="0" fontId="3" fillId="8" borderId="0" xfId="0" applyFont="1" applyFill="1" applyAlignment="1">
      <alignment horizontal="center"/>
    </xf>
    <xf numFmtId="9" fontId="5" fillId="8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9" fontId="5" fillId="5" borderId="0" xfId="0" applyNumberFormat="1" applyFont="1" applyFill="1" applyAlignment="1">
      <alignment horizontal="center"/>
    </xf>
    <xf numFmtId="177" fontId="3" fillId="5" borderId="0" xfId="0" applyNumberFormat="1" applyFont="1" applyFill="1" applyAlignment="1">
      <alignment horizontal="center"/>
    </xf>
    <xf numFmtId="177" fontId="5" fillId="5" borderId="0" xfId="0" applyNumberFormat="1" applyFont="1" applyFill="1" applyAlignment="1">
      <alignment horizontal="center"/>
    </xf>
    <xf numFmtId="10" fontId="5" fillId="5" borderId="0" xfId="0" applyNumberFormat="1" applyFont="1" applyFill="1" applyAlignment="1">
      <alignment horizontal="center"/>
    </xf>
    <xf numFmtId="0" fontId="5" fillId="8" borderId="0" xfId="0" applyFont="1" applyFill="1"/>
    <xf numFmtId="0" fontId="5" fillId="5" borderId="0" xfId="0" applyFont="1" applyFill="1" applyAlignment="1">
      <alignment horizontal="center"/>
    </xf>
    <xf numFmtId="0" fontId="3" fillId="7" borderId="9" xfId="0" applyFont="1" applyFill="1" applyBorder="1"/>
    <xf numFmtId="0" fontId="5" fillId="7" borderId="5" xfId="0" applyFont="1" applyFill="1" applyBorder="1"/>
    <xf numFmtId="178" fontId="5" fillId="7" borderId="5" xfId="0" applyNumberFormat="1" applyFont="1" applyFill="1" applyBorder="1" applyAlignment="1">
      <alignment horizontal="right"/>
    </xf>
    <xf numFmtId="178" fontId="5" fillId="7" borderId="6" xfId="0" applyNumberFormat="1" applyFont="1" applyFill="1" applyBorder="1" applyAlignment="1">
      <alignment horizontal="right"/>
    </xf>
    <xf numFmtId="0" fontId="3" fillId="3" borderId="0" xfId="0" applyFont="1" applyFill="1"/>
    <xf numFmtId="0" fontId="5" fillId="3" borderId="0" xfId="0" applyFont="1" applyFill="1"/>
    <xf numFmtId="178" fontId="5" fillId="3" borderId="0" xfId="0" applyNumberFormat="1" applyFont="1" applyFill="1" applyAlignment="1">
      <alignment horizontal="center"/>
    </xf>
    <xf numFmtId="9" fontId="5" fillId="3" borderId="0" xfId="0" applyNumberFormat="1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9" fontId="5" fillId="0" borderId="0" xfId="0" applyNumberFormat="1" applyFont="1" applyFill="1" applyAlignment="1">
      <alignment horizontal="center"/>
    </xf>
    <xf numFmtId="0" fontId="3" fillId="9" borderId="0" xfId="0" applyFont="1" applyFill="1"/>
    <xf numFmtId="0" fontId="5" fillId="9" borderId="0" xfId="0" applyFon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9" fontId="5" fillId="2" borderId="0" xfId="0" applyNumberFormat="1" applyFont="1" applyFill="1" applyAlignment="1">
      <alignment horizontal="right"/>
    </xf>
    <xf numFmtId="177" fontId="5" fillId="2" borderId="0" xfId="0" applyNumberFormat="1" applyFont="1" applyFill="1"/>
    <xf numFmtId="10" fontId="5" fillId="2" borderId="0" xfId="0" applyNumberFormat="1" applyFont="1" applyFill="1" applyAlignment="1">
      <alignment horizontal="center"/>
    </xf>
    <xf numFmtId="9" fontId="5" fillId="2" borderId="0" xfId="0" applyNumberFormat="1" applyFont="1" applyFill="1"/>
    <xf numFmtId="9" fontId="5" fillId="0" borderId="0" xfId="0" applyNumberFormat="1" applyFont="1" applyAlignment="1">
      <alignment horizontal="right"/>
    </xf>
    <xf numFmtId="177" fontId="5" fillId="0" borderId="0" xfId="0" applyNumberFormat="1" applyFont="1"/>
    <xf numFmtId="10" fontId="5" fillId="0" borderId="0" xfId="0" applyNumberFormat="1" applyFont="1" applyAlignment="1">
      <alignment horizontal="center"/>
    </xf>
    <xf numFmtId="178" fontId="5" fillId="0" borderId="0" xfId="0" applyNumberFormat="1" applyFont="1"/>
    <xf numFmtId="178" fontId="5" fillId="0" borderId="0" xfId="0" applyNumberFormat="1" applyFont="1" applyAlignment="1">
      <alignment horizontal="center"/>
    </xf>
    <xf numFmtId="0" fontId="5" fillId="2" borderId="0" xfId="0" applyFont="1" applyFill="1"/>
    <xf numFmtId="177" fontId="5" fillId="0" borderId="0" xfId="0" applyNumberFormat="1" applyFont="1" applyAlignment="1">
      <alignment horizontal="right"/>
    </xf>
    <xf numFmtId="9" fontId="5" fillId="0" borderId="0" xfId="0" applyNumberFormat="1" applyFont="1"/>
    <xf numFmtId="176" fontId="5" fillId="0" borderId="0" xfId="0" applyNumberFormat="1" applyFont="1"/>
    <xf numFmtId="9" fontId="7" fillId="0" borderId="0" xfId="0" applyNumberFormat="1" applyFont="1" applyAlignment="1">
      <alignment horizontal="right"/>
    </xf>
    <xf numFmtId="10" fontId="5" fillId="0" borderId="0" xfId="0" applyNumberFormat="1" applyFont="1"/>
    <xf numFmtId="178" fontId="5" fillId="6" borderId="0" xfId="0" applyNumberFormat="1" applyFont="1" applyFill="1"/>
    <xf numFmtId="0" fontId="2" fillId="2" borderId="0" xfId="0" applyFont="1" applyFill="1"/>
    <xf numFmtId="177" fontId="8" fillId="0" borderId="0" xfId="0" applyNumberFormat="1" applyFont="1"/>
    <xf numFmtId="176" fontId="5" fillId="6" borderId="0" xfId="0" applyNumberFormat="1" applyFont="1" applyFill="1"/>
    <xf numFmtId="9" fontId="9" fillId="0" borderId="0" xfId="0" applyNumberFormat="1" applyFont="1" applyAlignment="1">
      <alignment horizontal="right"/>
    </xf>
    <xf numFmtId="178" fontId="8" fillId="0" borderId="0" xfId="0" applyNumberFormat="1" applyFont="1"/>
    <xf numFmtId="0" fontId="2" fillId="5" borderId="0" xfId="0" applyFont="1" applyFill="1"/>
    <xf numFmtId="9" fontId="10" fillId="5" borderId="0" xfId="0" applyNumberFormat="1" applyFont="1" applyFill="1" applyAlignment="1">
      <alignment horizontal="right"/>
    </xf>
    <xf numFmtId="9" fontId="10" fillId="2" borderId="0" xfId="0" applyNumberFormat="1" applyFont="1" applyFill="1" applyAlignment="1">
      <alignment horizontal="right"/>
    </xf>
    <xf numFmtId="10" fontId="7" fillId="5" borderId="0" xfId="0" applyNumberFormat="1" applyFont="1" applyFill="1"/>
    <xf numFmtId="10" fontId="7" fillId="2" borderId="0" xfId="0" applyNumberFormat="1" applyFont="1" applyFill="1"/>
    <xf numFmtId="9" fontId="7" fillId="5" borderId="0" xfId="0" applyNumberFormat="1" applyFont="1" applyFill="1" applyAlignment="1">
      <alignment horizontal="right"/>
    </xf>
    <xf numFmtId="10" fontId="5" fillId="5" borderId="0" xfId="0" applyNumberFormat="1" applyFont="1" applyFill="1"/>
    <xf numFmtId="9" fontId="7" fillId="2" borderId="0" xfId="0" applyNumberFormat="1" applyFont="1" applyFill="1" applyAlignment="1">
      <alignment horizontal="right"/>
    </xf>
    <xf numFmtId="10" fontId="5" fillId="2" borderId="0" xfId="0" applyNumberFormat="1" applyFont="1" applyFill="1"/>
    <xf numFmtId="10" fontId="5" fillId="6" borderId="0" xfId="0" applyNumberFormat="1" applyFont="1" applyFill="1"/>
    <xf numFmtId="177" fontId="2" fillId="0" borderId="0" xfId="0" applyNumberFormat="1" applyFont="1"/>
    <xf numFmtId="9" fontId="2" fillId="0" borderId="0" xfId="0" applyNumberFormat="1" applyFont="1"/>
    <xf numFmtId="10" fontId="2" fillId="0" borderId="0" xfId="0" applyNumberFormat="1" applyFont="1"/>
    <xf numFmtId="176" fontId="2" fillId="0" borderId="0" xfId="0" applyNumberFormat="1" applyFont="1"/>
    <xf numFmtId="176" fontId="11" fillId="0" borderId="0" xfId="0" applyNumberFormat="1" applyFont="1" applyFill="1" applyAlignment="1"/>
    <xf numFmtId="176" fontId="2" fillId="0" borderId="0" xfId="0" applyNumberFormat="1" applyFont="1" applyFill="1" applyAlignment="1"/>
    <xf numFmtId="9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/>
              <a:t>单因素敏感性分析图</a:t>
            </a:r>
          </a:p>
        </c:rich>
      </c:tx>
      <c:layout>
        <c:manualLayout>
          <c:xMode val="edge"/>
          <c:yMode val="edge"/>
          <c:x val="0.35444999418185891"/>
          <c:y val="3.27869727282187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0.11161404072109599"/>
          <c:y val="0.18852509318725769"/>
          <c:w val="0.54147892728207381"/>
          <c:h val="0.63661372047291365"/>
        </c:manualLayout>
      </c:layout>
      <c:scatterChart>
        <c:scatterStyle val="smoothMarker"/>
        <c:varyColors val="0"/>
        <c:ser>
          <c:idx val="0"/>
          <c:order val="0"/>
          <c:tx>
            <c:v>投资变化的影响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敏感性分析!$B$51:$B$59</c:f>
              <c:numCache>
                <c:formatCode>0%</c:formatCode>
                <c:ptCount val="9"/>
                <c:pt idx="0">
                  <c:v>-0.2</c:v>
                </c:pt>
                <c:pt idx="1">
                  <c:v>-0.15000000000000002</c:v>
                </c:pt>
                <c:pt idx="2">
                  <c:v>-0.10000000000000002</c:v>
                </c:pt>
                <c:pt idx="3">
                  <c:v>-5.0000000000000017E-2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0.15000000000000002</c:v>
                </c:pt>
                <c:pt idx="8">
                  <c:v>0.2</c:v>
                </c:pt>
              </c:numCache>
            </c:numRef>
          </c:xVal>
          <c:yVal>
            <c:numRef>
              <c:f>敏感性分析!$C$51:$C$59</c:f>
              <c:numCache>
                <c:formatCode>0.00_ </c:formatCode>
                <c:ptCount val="9"/>
                <c:pt idx="0">
                  <c:v>14396.450241000533</c:v>
                </c:pt>
                <c:pt idx="1">
                  <c:v>13646.450241000533</c:v>
                </c:pt>
                <c:pt idx="2">
                  <c:v>12896.450241000533</c:v>
                </c:pt>
                <c:pt idx="3">
                  <c:v>12146.450241000533</c:v>
                </c:pt>
                <c:pt idx="4">
                  <c:v>11396.450241000533</c:v>
                </c:pt>
                <c:pt idx="5">
                  <c:v>10646.450241000533</c:v>
                </c:pt>
                <c:pt idx="6">
                  <c:v>9896.4502410005334</c:v>
                </c:pt>
                <c:pt idx="7">
                  <c:v>9146.4502410005334</c:v>
                </c:pt>
                <c:pt idx="8">
                  <c:v>8396.4502410005334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00-4EC5-B0BB-5125DFC51D76}"/>
            </c:ext>
          </c:extLst>
        </c:ser>
        <c:ser>
          <c:idx val="1"/>
          <c:order val="1"/>
          <c:tx>
            <c:v>经营成本变化的影响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敏感性分析!$E$51:$E$59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敏感性分析!$F$51:$F$59</c:f>
              <c:numCache>
                <c:formatCode>0.00_ </c:formatCode>
                <c:ptCount val="9"/>
                <c:pt idx="0">
                  <c:v>28377.799333129835</c:v>
                </c:pt>
                <c:pt idx="1">
                  <c:v>24132.462060097503</c:v>
                </c:pt>
                <c:pt idx="2">
                  <c:v>19887.124787065179</c:v>
                </c:pt>
                <c:pt idx="3">
                  <c:v>15641.787514032858</c:v>
                </c:pt>
                <c:pt idx="4">
                  <c:v>11396.450241000533</c:v>
                </c:pt>
                <c:pt idx="5">
                  <c:v>7151.1129679682126</c:v>
                </c:pt>
                <c:pt idx="6">
                  <c:v>2905.7756949358845</c:v>
                </c:pt>
                <c:pt idx="7" formatCode="0.00_ ;[Red]\-0.00\ ">
                  <c:v>-1339.5615780964399</c:v>
                </c:pt>
                <c:pt idx="8" formatCode="0.00_ ;[Red]\-0.00\ ">
                  <c:v>-5584.8988511287644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00-4EC5-B0BB-5125DFC51D76}"/>
            </c:ext>
          </c:extLst>
        </c:ser>
        <c:ser>
          <c:idx val="2"/>
          <c:order val="2"/>
          <c:tx>
            <c:v>销售收入的变化的影响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敏感性分析!$H$51:$H$59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敏感性分析!$I$51:$I$59</c:f>
              <c:numCache>
                <c:formatCode>0.00_ ;[Red]\-0.00\ </c:formatCode>
                <c:ptCount val="9"/>
                <c:pt idx="0">
                  <c:v>-10723.991339536311</c:v>
                </c:pt>
                <c:pt idx="1">
                  <c:v>-5193.8809444021008</c:v>
                </c:pt>
                <c:pt idx="2">
                  <c:v>336.22945073211122</c:v>
                </c:pt>
                <c:pt idx="3">
                  <c:v>5866.339845866325</c:v>
                </c:pt>
                <c:pt idx="4">
                  <c:v>11396.450241000533</c:v>
                </c:pt>
                <c:pt idx="5">
                  <c:v>16926.560636134742</c:v>
                </c:pt>
                <c:pt idx="6">
                  <c:v>22456.671031268961</c:v>
                </c:pt>
                <c:pt idx="7">
                  <c:v>27986.781426403177</c:v>
                </c:pt>
                <c:pt idx="8">
                  <c:v>33516.891821537378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00-4EC5-B0BB-5125DFC51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8927744"/>
        <c:axId val="1"/>
      </c:scatterChart>
      <c:valAx>
        <c:axId val="1598927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x,y,z</a:t>
                </a:r>
              </a:p>
            </c:rich>
          </c:tx>
          <c:layout>
            <c:manualLayout>
              <c:xMode val="edge"/>
              <c:yMode val="edge"/>
              <c:x val="0.33182552646812319"/>
              <c:y val="0.868854777297796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NPV</a:t>
                </a:r>
              </a:p>
            </c:rich>
          </c:tx>
          <c:layout>
            <c:manualLayout>
              <c:xMode val="edge"/>
              <c:yMode val="edge"/>
              <c:x val="2.1116169866153296E-2"/>
              <c:y val="0.448088627285655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598927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zh-CN"/>
              <a:t>单因素敏感性分析图</a:t>
            </a:r>
          </a:p>
        </c:rich>
      </c:tx>
      <c:layout>
        <c:manualLayout>
          <c:xMode val="edge"/>
          <c:yMode val="edge"/>
          <c:x val="0.35745937961595275"/>
          <c:y val="3.26975911869773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0.10930576070901034"/>
          <c:y val="0.19073594859070137"/>
          <c:w val="0.54800590841949781"/>
          <c:h val="0.6348782288804774"/>
        </c:manualLayout>
      </c:layout>
      <c:scatterChart>
        <c:scatterStyle val="smoothMarker"/>
        <c:varyColors val="0"/>
        <c:ser>
          <c:idx val="0"/>
          <c:order val="0"/>
          <c:tx>
            <c:v>投资变化的影响</c:v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敏感性分析!$B$51:$B$59</c:f>
              <c:numCache>
                <c:formatCode>0%</c:formatCode>
                <c:ptCount val="9"/>
                <c:pt idx="0">
                  <c:v>-0.2</c:v>
                </c:pt>
                <c:pt idx="1">
                  <c:v>-0.15000000000000002</c:v>
                </c:pt>
                <c:pt idx="2">
                  <c:v>-0.10000000000000002</c:v>
                </c:pt>
                <c:pt idx="3">
                  <c:v>-5.0000000000000017E-2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0.15000000000000002</c:v>
                </c:pt>
                <c:pt idx="8">
                  <c:v>0.2</c:v>
                </c:pt>
              </c:numCache>
            </c:numRef>
          </c:xVal>
          <c:yVal>
            <c:numRef>
              <c:f>敏感性分析!$D$51:$D$59</c:f>
              <c:numCache>
                <c:formatCode>0.00%</c:formatCode>
                <c:ptCount val="9"/>
                <c:pt idx="0">
                  <c:v>0.27728000770489403</c:v>
                </c:pt>
                <c:pt idx="1">
                  <c:v>0.26116010916274046</c:v>
                </c:pt>
                <c:pt idx="2">
                  <c:v>0.24640388370648036</c:v>
                </c:pt>
                <c:pt idx="3">
                  <c:v>0.232824713531123</c:v>
                </c:pt>
                <c:pt idx="4">
                  <c:v>0.22026986868581799</c:v>
                </c:pt>
                <c:pt idx="5">
                  <c:v>0.2086130116479965</c:v>
                </c:pt>
                <c:pt idx="6">
                  <c:v>0.19774862659405801</c:v>
                </c:pt>
                <c:pt idx="7">
                  <c:v>0.18758781693193782</c:v>
                </c:pt>
                <c:pt idx="8">
                  <c:v>0.17805509194749947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98-4280-8964-C7BBE689812F}"/>
            </c:ext>
          </c:extLst>
        </c:ser>
        <c:ser>
          <c:idx val="1"/>
          <c:order val="1"/>
          <c:tx>
            <c:v>经营成本变化的影响</c:v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敏感性分析!$E$51:$E$59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敏感性分析!$G$51:$G$59</c:f>
              <c:numCache>
                <c:formatCode>0.00%</c:formatCode>
                <c:ptCount val="9"/>
                <c:pt idx="0">
                  <c:v>0.3589850107085506</c:v>
                </c:pt>
                <c:pt idx="1">
                  <c:v>0.32715323525071316</c:v>
                </c:pt>
                <c:pt idx="2">
                  <c:v>0.29366581945699899</c:v>
                </c:pt>
                <c:pt idx="3">
                  <c:v>0.2581909803550857</c:v>
                </c:pt>
                <c:pt idx="4">
                  <c:v>0.22026986868581799</c:v>
                </c:pt>
                <c:pt idx="5">
                  <c:v>0.17924007349572046</c:v>
                </c:pt>
                <c:pt idx="6">
                  <c:v>0.13409100786638151</c:v>
                </c:pt>
                <c:pt idx="7">
                  <c:v>8.3162558232484196E-2</c:v>
                </c:pt>
                <c:pt idx="8">
                  <c:v>2.3427390525098124E-2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598-4280-8964-C7BBE689812F}"/>
            </c:ext>
          </c:extLst>
        </c:ser>
        <c:ser>
          <c:idx val="2"/>
          <c:order val="2"/>
          <c:tx>
            <c:v>销售收入的变化的影响</c:v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敏感性分析!$H$51:$H$59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敏感性分析!$J$51:$J$59</c:f>
              <c:numCache>
                <c:formatCode>0.00_ ;[Red]\-0.00\ </c:formatCode>
                <c:ptCount val="9"/>
                <c:pt idx="0">
                  <c:v>-7.0562901191363103E-2</c:v>
                </c:pt>
                <c:pt idx="1">
                  <c:v>2.942765241612566E-2</c:v>
                </c:pt>
                <c:pt idx="2">
                  <c:v>0.10410568590515035</c:v>
                </c:pt>
                <c:pt idx="3">
                  <c:v>0.16607070845262073</c:v>
                </c:pt>
                <c:pt idx="4">
                  <c:v>0.22026986868581799</c:v>
                </c:pt>
                <c:pt idx="5">
                  <c:v>0.26916080937381781</c:v>
                </c:pt>
                <c:pt idx="6">
                  <c:v>0.31414850545592743</c:v>
                </c:pt>
                <c:pt idx="7">
                  <c:v>0.3561152809202619</c:v>
                </c:pt>
                <c:pt idx="8">
                  <c:v>0.39565403882378547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598-4280-8964-C7BBE6898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8928576"/>
        <c:axId val="1"/>
      </c:scatterChart>
      <c:valAx>
        <c:axId val="1598928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x,y,z</a:t>
                </a:r>
              </a:p>
            </c:rich>
          </c:tx>
          <c:layout>
            <c:manualLayout>
              <c:xMode val="edge"/>
              <c:yMode val="edge"/>
              <c:x val="0.33382570162481534"/>
              <c:y val="0.869210965720481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IRR</a:t>
                </a:r>
              </a:p>
            </c:rich>
          </c:tx>
          <c:layout>
            <c:manualLayout>
              <c:xMode val="edge"/>
              <c:yMode val="edge"/>
              <c:x val="2.0679468242245199E-2"/>
              <c:y val="0.44959187882093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598928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两因素敏感性分析图</a:t>
            </a:r>
          </a:p>
        </c:rich>
      </c:tx>
      <c:layout>
        <c:manualLayout>
          <c:xMode val="edge"/>
          <c:yMode val="edge"/>
          <c:x val="0.23762376237623761"/>
          <c:y val="3.40557275541795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13861386138615"/>
          <c:y val="0.21362229102167182"/>
          <c:w val="0.76237623762376239"/>
          <c:h val="0.59133126934984526"/>
        </c:manualLayout>
      </c:layout>
      <c:scatterChart>
        <c:scatterStyle val="smoothMarker"/>
        <c:varyColors val="0"/>
        <c:ser>
          <c:idx val="0"/>
          <c:order val="0"/>
          <c:tx>
            <c:v>x_z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敏感性分析!$C$125:$C$133</c:f>
              <c:numCache>
                <c:formatCode>0.00%</c:formatCode>
                <c:ptCount val="9"/>
                <c:pt idx="0">
                  <c:v>-0.71493275596908745</c:v>
                </c:pt>
                <c:pt idx="1">
                  <c:v>-0.3462587296268067</c:v>
                </c:pt>
                <c:pt idx="2">
                  <c:v>2.2415296715474081E-2</c:v>
                </c:pt>
                <c:pt idx="3">
                  <c:v>0.39108932305775501</c:v>
                </c:pt>
                <c:pt idx="4">
                  <c:v>0.75976334940003554</c:v>
                </c:pt>
                <c:pt idx="5">
                  <c:v>1.1284373757423161</c:v>
                </c:pt>
                <c:pt idx="6">
                  <c:v>1.4971114020845975</c:v>
                </c:pt>
                <c:pt idx="7">
                  <c:v>1.8657854284268784</c:v>
                </c:pt>
                <c:pt idx="8">
                  <c:v>2.2344594547691585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22-4DF1-8942-2126584D8707}"/>
            </c:ext>
          </c:extLst>
        </c:ser>
        <c:ser>
          <c:idx val="1"/>
          <c:order val="1"/>
          <c:tx>
            <c:v>y_z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敏感性分析!$D$125:$D$133</c:f>
              <c:numCache>
                <c:formatCode>0.00%</c:formatCode>
                <c:ptCount val="9"/>
                <c:pt idx="0">
                  <c:v>-0.12630317274976435</c:v>
                </c:pt>
                <c:pt idx="1">
                  <c:v>-6.1171593802396E-2</c:v>
                </c:pt>
                <c:pt idx="2">
                  <c:v>3.9599851449723779E-3</c:v>
                </c:pt>
                <c:pt idx="3">
                  <c:v>6.9091564092340768E-2</c:v>
                </c:pt>
                <c:pt idx="4">
                  <c:v>0.13422314303970911</c:v>
                </c:pt>
                <c:pt idx="5">
                  <c:v>0.19935472198707743</c:v>
                </c:pt>
                <c:pt idx="6">
                  <c:v>0.26448630093444592</c:v>
                </c:pt>
                <c:pt idx="7">
                  <c:v>0.32961787988181435</c:v>
                </c:pt>
                <c:pt idx="8">
                  <c:v>0.39474945882918255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822-4DF1-8942-2126584D8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7137808"/>
        <c:axId val="1"/>
      </c:scatterChart>
      <c:valAx>
        <c:axId val="1477137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z</a:t>
                </a:r>
              </a:p>
            </c:rich>
          </c:tx>
          <c:layout>
            <c:manualLayout>
              <c:xMode val="edge"/>
              <c:yMode val="edge"/>
              <c:x val="0.49504950495049505"/>
              <c:y val="0.8390092879256966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x,y</a:t>
                </a:r>
              </a:p>
            </c:rich>
          </c:tx>
          <c:layout>
            <c:manualLayout>
              <c:xMode val="edge"/>
              <c:yMode val="edge"/>
              <c:x val="1.2376237623762377E-2"/>
              <c:y val="0.44272445820433437"/>
            </c:manualLayout>
          </c:layout>
          <c:overlay val="0"/>
          <c:spPr>
            <a:noFill/>
            <a:ln w="25400">
              <a:noFill/>
            </a:ln>
          </c:spPr>
        </c:title>
        <c:numFmt formatCode="0.0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47713780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2376237623762377E-2"/>
          <c:y val="0.81424148606811142"/>
          <c:w val="0.19801980198019803"/>
          <c:h val="0.176470588235294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10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9900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两因素敏感性分析图</a:t>
            </a:r>
          </a:p>
        </c:rich>
      </c:tx>
      <c:layout>
        <c:manualLayout>
          <c:xMode val="edge"/>
          <c:yMode val="edge"/>
          <c:x val="0.24242484026012137"/>
          <c:y val="3.43750000000000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83871389360869"/>
          <c:y val="0.22500000000000001"/>
          <c:w val="0.78283021333997527"/>
          <c:h val="0.578125"/>
        </c:manualLayout>
      </c:layout>
      <c:scatterChart>
        <c:scatterStyle val="smoothMarker"/>
        <c:varyColors val="0"/>
        <c:ser>
          <c:idx val="0"/>
          <c:order val="0"/>
          <c:tx>
            <c:v>x_y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敏感性分析!$F$125:$F$133</c:f>
              <c:numCache>
                <c:formatCode>0.00%</c:formatCode>
                <c:ptCount val="9"/>
                <c:pt idx="0">
                  <c:v>1.8918532888753223</c:v>
                </c:pt>
                <c:pt idx="1">
                  <c:v>1.6088308040065002</c:v>
                </c:pt>
                <c:pt idx="2">
                  <c:v>1.3258083191376786</c:v>
                </c:pt>
                <c:pt idx="3">
                  <c:v>1.0427858342688572</c:v>
                </c:pt>
                <c:pt idx="4">
                  <c:v>0.75976334940003554</c:v>
                </c:pt>
                <c:pt idx="5">
                  <c:v>0.47674086453121417</c:v>
                </c:pt>
                <c:pt idx="6">
                  <c:v>0.1937183796623923</c:v>
                </c:pt>
                <c:pt idx="7">
                  <c:v>-8.9304105206429327E-2</c:v>
                </c:pt>
                <c:pt idx="8">
                  <c:v>-0.37232659007525098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35-4C4B-9CB8-BABCF7FB1210}"/>
            </c:ext>
          </c:extLst>
        </c:ser>
        <c:ser>
          <c:idx val="1"/>
          <c:order val="1"/>
          <c:tx>
            <c:v>z_y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敏感性分析!$G$125:$G$133</c:f>
              <c:numCache>
                <c:formatCode>0.00%</c:formatCode>
                <c:ptCount val="9"/>
                <c:pt idx="0">
                  <c:v>-0.2565753421314938</c:v>
                </c:pt>
                <c:pt idx="1">
                  <c:v>-0.21819150374765536</c:v>
                </c:pt>
                <c:pt idx="2">
                  <c:v>-0.17980766536381701</c:v>
                </c:pt>
                <c:pt idx="3">
                  <c:v>-0.14142382697997868</c:v>
                </c:pt>
                <c:pt idx="4">
                  <c:v>-0.10303998859614033</c:v>
                </c:pt>
                <c:pt idx="5">
                  <c:v>-6.4656150212302005E-2</c:v>
                </c:pt>
                <c:pt idx="6">
                  <c:v>-2.627231182846361E-2</c:v>
                </c:pt>
                <c:pt idx="7">
                  <c:v>1.2111526555374749E-2</c:v>
                </c:pt>
                <c:pt idx="8">
                  <c:v>5.0495364939213111E-2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535-4C4B-9CB8-BABCF7FB1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521632"/>
        <c:axId val="1"/>
      </c:scatterChart>
      <c:valAx>
        <c:axId val="1606521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</a:t>
                </a:r>
              </a:p>
            </c:rich>
          </c:tx>
          <c:layout>
            <c:manualLayout>
              <c:xMode val="edge"/>
              <c:yMode val="edge"/>
              <c:x val="0.50252649178920994"/>
              <c:y val="0.83437499999999998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x,z</a:t>
                </a:r>
              </a:p>
            </c:rich>
          </c:tx>
          <c:layout>
            <c:manualLayout>
              <c:xMode val="edge"/>
              <c:yMode val="edge"/>
              <c:x val="1.2626293763547989E-2"/>
              <c:y val="0.44687500000000002"/>
            </c:manualLayout>
          </c:layout>
          <c:overlay val="0"/>
          <c:spPr>
            <a:noFill/>
            <a:ln w="25400">
              <a:noFill/>
            </a:ln>
          </c:spPr>
        </c:title>
        <c:numFmt formatCode="0.0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60652163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2626293763547989E-2"/>
          <c:y val="0.8125"/>
          <c:w val="0.20202070021676782"/>
          <c:h val="0.178125000000000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3366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两因素敏感性分析图</a:t>
            </a:r>
          </a:p>
        </c:rich>
      </c:tx>
      <c:layout>
        <c:manualLayout>
          <c:xMode val="edge"/>
          <c:yMode val="edge"/>
          <c:x val="0.25061425061425063"/>
          <c:y val="3.43750000000000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22113022113022"/>
          <c:y val="0.22500000000000001"/>
          <c:w val="0.78378378378378377"/>
          <c:h val="0.57187500000000002"/>
        </c:manualLayout>
      </c:layout>
      <c:scatterChart>
        <c:scatterStyle val="smoothMarker"/>
        <c:varyColors val="0"/>
        <c:ser>
          <c:idx val="0"/>
          <c:order val="0"/>
          <c:tx>
            <c:v>z_x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敏感性分析!$I$125:$I$133</c:f>
              <c:numCache>
                <c:formatCode>0.00%</c:formatCode>
                <c:ptCount val="9"/>
                <c:pt idx="0">
                  <c:v>-0.13016422107655892</c:v>
                </c:pt>
                <c:pt idx="1">
                  <c:v>-0.12338316295645428</c:v>
                </c:pt>
                <c:pt idx="2">
                  <c:v>-0.11660210483634963</c:v>
                </c:pt>
                <c:pt idx="3">
                  <c:v>-0.10982104671624497</c:v>
                </c:pt>
                <c:pt idx="4">
                  <c:v>-0.10303998859614033</c:v>
                </c:pt>
                <c:pt idx="5">
                  <c:v>-9.6258930476035676E-2</c:v>
                </c:pt>
                <c:pt idx="6">
                  <c:v>-8.9477872355931035E-2</c:v>
                </c:pt>
                <c:pt idx="7">
                  <c:v>-8.269681423582638E-2</c:v>
                </c:pt>
                <c:pt idx="8">
                  <c:v>-7.5915756115721739E-2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A5A-415C-99DD-62FECE217ED8}"/>
            </c:ext>
          </c:extLst>
        </c:ser>
        <c:ser>
          <c:idx val="1"/>
          <c:order val="1"/>
          <c:tx>
            <c:v>y_x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敏感性分析!$B$125:$B$133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敏感性分析!$J$125:$J$133</c:f>
              <c:numCache>
                <c:formatCode>0.00%</c:formatCode>
                <c:ptCount val="9"/>
                <c:pt idx="0">
                  <c:v>0.16955602482341228</c:v>
                </c:pt>
                <c:pt idx="1">
                  <c:v>0.16072280437748648</c:v>
                </c:pt>
                <c:pt idx="2">
                  <c:v>0.15188958393156068</c:v>
                </c:pt>
                <c:pt idx="3">
                  <c:v>0.14305636348563489</c:v>
                </c:pt>
                <c:pt idx="4">
                  <c:v>0.13422314303970911</c:v>
                </c:pt>
                <c:pt idx="5">
                  <c:v>0.12538992259378332</c:v>
                </c:pt>
                <c:pt idx="6">
                  <c:v>0.11655670214785753</c:v>
                </c:pt>
                <c:pt idx="7">
                  <c:v>0.10772348170193173</c:v>
                </c:pt>
                <c:pt idx="8">
                  <c:v>9.8890261256005946E-2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A5A-415C-99DD-62FECE217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522464"/>
        <c:axId val="1"/>
      </c:scatterChart>
      <c:valAx>
        <c:axId val="1606522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x</a:t>
                </a:r>
              </a:p>
            </c:rich>
          </c:tx>
          <c:layout>
            <c:manualLayout>
              <c:xMode val="edge"/>
              <c:yMode val="edge"/>
              <c:x val="0.49877149877149879"/>
              <c:y val="0.828125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y,z</a:t>
                </a:r>
              </a:p>
            </c:rich>
          </c:tx>
          <c:layout>
            <c:manualLayout>
              <c:xMode val="edge"/>
              <c:yMode val="edge"/>
              <c:x val="1.2285012285012284E-2"/>
              <c:y val="0.44374999999999998"/>
            </c:manualLayout>
          </c:layout>
          <c:overlay val="0"/>
          <c:spPr>
            <a:noFill/>
            <a:ln w="25400">
              <a:noFill/>
            </a:ln>
          </c:spPr>
        </c:title>
        <c:numFmt formatCode="0.0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606522464"/>
        <c:crosses val="autoZero"/>
        <c:crossBetween val="midCat"/>
      </c:valAx>
      <c:spPr>
        <a:solidFill>
          <a:srgbClr val="C0C0C0"/>
        </a:solidFill>
        <a:ln w="254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2285012285012284E-2"/>
          <c:y val="0.8125"/>
          <c:w val="0.19656019656019655"/>
          <c:h val="0.178125000000000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008000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5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三因素敏感分析图</a:t>
            </a:r>
          </a:p>
        </c:rich>
      </c:tx>
      <c:layout>
        <c:manualLayout>
          <c:xMode val="edge"/>
          <c:yMode val="edge"/>
          <c:x val="0.2829462719277494"/>
          <c:y val="3.19149350624052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1705562063881692E-2"/>
          <c:y val="0.18085129868696326"/>
          <c:w val="0.66472994021382215"/>
          <c:h val="0.69946899345104907"/>
        </c:manualLayout>
      </c:layout>
      <c:scatterChart>
        <c:scatterStyle val="smoothMarker"/>
        <c:varyColors val="0"/>
        <c:ser>
          <c:idx val="0"/>
          <c:order val="0"/>
          <c:tx>
            <c:v>z=-20%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敏感性分析!$C$155:$C$163</c:f>
              <c:numCache>
                <c:formatCode>0.00%</c:formatCode>
                <c:ptCount val="9"/>
                <c:pt idx="0">
                  <c:v>-9.0970290966061185E-2</c:v>
                </c:pt>
                <c:pt idx="1">
                  <c:v>-9.980351141198697E-2</c:v>
                </c:pt>
                <c:pt idx="2">
                  <c:v>-0.10863673185791277</c:v>
                </c:pt>
                <c:pt idx="3">
                  <c:v>-0.11746995230383855</c:v>
                </c:pt>
                <c:pt idx="4">
                  <c:v>-0.12630317274976435</c:v>
                </c:pt>
                <c:pt idx="5">
                  <c:v>-0.13513639319569015</c:v>
                </c:pt>
                <c:pt idx="6">
                  <c:v>-0.14396961364161592</c:v>
                </c:pt>
                <c:pt idx="7">
                  <c:v>-0.15280283408754172</c:v>
                </c:pt>
                <c:pt idx="8">
                  <c:v>-0.16163605453346752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46-4DF0-85F2-01063E88DF52}"/>
            </c:ext>
          </c:extLst>
        </c:ser>
        <c:ser>
          <c:idx val="1"/>
          <c:order val="1"/>
          <c:tx>
            <c:v>z=-15%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敏感性分析!$D$155:$D$163</c:f>
              <c:numCache>
                <c:formatCode>0.00%</c:formatCode>
                <c:ptCount val="9"/>
                <c:pt idx="0">
                  <c:v>-2.5838712018692828E-2</c:v>
                </c:pt>
                <c:pt idx="1">
                  <c:v>-3.4671932464618624E-2</c:v>
                </c:pt>
                <c:pt idx="2">
                  <c:v>-4.3505152910544416E-2</c:v>
                </c:pt>
                <c:pt idx="3">
                  <c:v>-5.2338373356470208E-2</c:v>
                </c:pt>
                <c:pt idx="4">
                  <c:v>-6.1171593802396E-2</c:v>
                </c:pt>
                <c:pt idx="5">
                  <c:v>-7.0004814248321792E-2</c:v>
                </c:pt>
                <c:pt idx="6">
                  <c:v>-7.8838034694247577E-2</c:v>
                </c:pt>
                <c:pt idx="7">
                  <c:v>-8.7671255140173376E-2</c:v>
                </c:pt>
                <c:pt idx="8">
                  <c:v>-9.6504475586099162E-2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246-4DF0-85F2-01063E88DF52}"/>
            </c:ext>
          </c:extLst>
        </c:ser>
        <c:ser>
          <c:idx val="2"/>
          <c:order val="2"/>
          <c:tx>
            <c:v>z=-10%</c:v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敏感性分析!$E$155:$E$163</c:f>
              <c:numCache>
                <c:formatCode>0.00%</c:formatCode>
                <c:ptCount val="9"/>
                <c:pt idx="0">
                  <c:v>3.9292866928675549E-2</c:v>
                </c:pt>
                <c:pt idx="1">
                  <c:v>3.0459646482749753E-2</c:v>
                </c:pt>
                <c:pt idx="2">
                  <c:v>2.1626426036823961E-2</c:v>
                </c:pt>
                <c:pt idx="3">
                  <c:v>1.2793205590898169E-2</c:v>
                </c:pt>
                <c:pt idx="4">
                  <c:v>3.9599851449723779E-3</c:v>
                </c:pt>
                <c:pt idx="5">
                  <c:v>-4.8732353009534142E-3</c:v>
                </c:pt>
                <c:pt idx="6">
                  <c:v>-1.3706455746879205E-2</c:v>
                </c:pt>
                <c:pt idx="7">
                  <c:v>-2.2539676192804999E-2</c:v>
                </c:pt>
                <c:pt idx="8">
                  <c:v>-3.1372896638730788E-2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246-4DF0-85F2-01063E88DF52}"/>
            </c:ext>
          </c:extLst>
        </c:ser>
        <c:ser>
          <c:idx val="3"/>
          <c:order val="3"/>
          <c:tx>
            <c:v>z=-5%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x"/>
            <c:size val="7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敏感性分析!$F$155:$F$163</c:f>
              <c:numCache>
                <c:formatCode>0.00%</c:formatCode>
                <c:ptCount val="9"/>
                <c:pt idx="0">
                  <c:v>0.10442444587604394</c:v>
                </c:pt>
                <c:pt idx="1">
                  <c:v>9.5591225430118151E-2</c:v>
                </c:pt>
                <c:pt idx="2">
                  <c:v>8.6758004984192352E-2</c:v>
                </c:pt>
                <c:pt idx="3">
                  <c:v>7.7924784538266567E-2</c:v>
                </c:pt>
                <c:pt idx="4">
                  <c:v>6.9091564092340768E-2</c:v>
                </c:pt>
                <c:pt idx="5">
                  <c:v>6.0258343646414983E-2</c:v>
                </c:pt>
                <c:pt idx="6">
                  <c:v>5.1425123200489191E-2</c:v>
                </c:pt>
                <c:pt idx="7">
                  <c:v>4.2591902754563399E-2</c:v>
                </c:pt>
                <c:pt idx="8">
                  <c:v>3.3758682308637607E-2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246-4DF0-85F2-01063E88DF52}"/>
            </c:ext>
          </c:extLst>
        </c:ser>
        <c:ser>
          <c:idx val="4"/>
          <c:order val="4"/>
          <c:tx>
            <c:v>z=0</c:v>
          </c:tx>
          <c:spPr>
            <a:ln w="25400">
              <a:solidFill>
                <a:srgbClr val="800080"/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敏感性分析!$G$155:$G$163</c:f>
              <c:numCache>
                <c:formatCode>0.00%</c:formatCode>
                <c:ptCount val="9"/>
                <c:pt idx="0">
                  <c:v>0.16955602482341228</c:v>
                </c:pt>
                <c:pt idx="1">
                  <c:v>0.16072280437748648</c:v>
                </c:pt>
                <c:pt idx="2">
                  <c:v>0.15188958393156068</c:v>
                </c:pt>
                <c:pt idx="3">
                  <c:v>0.14305636348563489</c:v>
                </c:pt>
                <c:pt idx="4">
                  <c:v>0.13422314303970911</c:v>
                </c:pt>
                <c:pt idx="5">
                  <c:v>0.12538992259378332</c:v>
                </c:pt>
                <c:pt idx="6">
                  <c:v>0.11655670214785753</c:v>
                </c:pt>
                <c:pt idx="7">
                  <c:v>0.10772348170193173</c:v>
                </c:pt>
                <c:pt idx="8">
                  <c:v>9.8890261256005946E-2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246-4DF0-85F2-01063E88DF52}"/>
            </c:ext>
          </c:extLst>
        </c:ser>
        <c:ser>
          <c:idx val="5"/>
          <c:order val="5"/>
          <c:tx>
            <c:v>z=5%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4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敏感性分析!$H$155:$H$163</c:f>
              <c:numCache>
                <c:formatCode>0.00%</c:formatCode>
                <c:ptCount val="9"/>
                <c:pt idx="0">
                  <c:v>0.2346876037707806</c:v>
                </c:pt>
                <c:pt idx="1">
                  <c:v>0.2258543833248548</c:v>
                </c:pt>
                <c:pt idx="2">
                  <c:v>0.21702116287892903</c:v>
                </c:pt>
                <c:pt idx="3">
                  <c:v>0.20818794243300323</c:v>
                </c:pt>
                <c:pt idx="4">
                  <c:v>0.19935472198707743</c:v>
                </c:pt>
                <c:pt idx="5">
                  <c:v>0.19052150154115166</c:v>
                </c:pt>
                <c:pt idx="6">
                  <c:v>0.18168828109522586</c:v>
                </c:pt>
                <c:pt idx="7">
                  <c:v>0.17285506064930006</c:v>
                </c:pt>
                <c:pt idx="8">
                  <c:v>0.16402184020337426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246-4DF0-85F2-01063E88DF52}"/>
            </c:ext>
          </c:extLst>
        </c:ser>
        <c:ser>
          <c:idx val="6"/>
          <c:order val="6"/>
          <c:tx>
            <c:v>z=10%</c:v>
          </c:tx>
          <c:spPr>
            <a:ln w="25400">
              <a:solidFill>
                <a:srgbClr val="008080"/>
              </a:solidFill>
              <a:prstDash val="solid"/>
            </a:ln>
          </c:spPr>
          <c:marker>
            <c:symbol val="plus"/>
            <c:size val="7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敏感性分析!$I$155:$I$163</c:f>
              <c:numCache>
                <c:formatCode>0.00%</c:formatCode>
                <c:ptCount val="9"/>
                <c:pt idx="0">
                  <c:v>0.29981918271814906</c:v>
                </c:pt>
                <c:pt idx="1">
                  <c:v>0.29098596227222329</c:v>
                </c:pt>
                <c:pt idx="2">
                  <c:v>0.28215274182629746</c:v>
                </c:pt>
                <c:pt idx="3">
                  <c:v>0.27331952138037169</c:v>
                </c:pt>
                <c:pt idx="4">
                  <c:v>0.26448630093444592</c:v>
                </c:pt>
                <c:pt idx="5">
                  <c:v>0.25565308048852009</c:v>
                </c:pt>
                <c:pt idx="6">
                  <c:v>0.24681986004259432</c:v>
                </c:pt>
                <c:pt idx="7">
                  <c:v>0.23798663959666852</c:v>
                </c:pt>
                <c:pt idx="8">
                  <c:v>0.22915341915074272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246-4DF0-85F2-01063E88DF52}"/>
            </c:ext>
          </c:extLst>
        </c:ser>
        <c:ser>
          <c:idx val="7"/>
          <c:order val="7"/>
          <c:tx>
            <c:v>z=15%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dot"/>
            <c:size val="7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敏感性分析!$J$155:$J$163</c:f>
              <c:numCache>
                <c:formatCode>0.00%</c:formatCode>
                <c:ptCount val="9"/>
                <c:pt idx="0">
                  <c:v>0.36495076166551749</c:v>
                </c:pt>
                <c:pt idx="1">
                  <c:v>0.35611754121959172</c:v>
                </c:pt>
                <c:pt idx="2">
                  <c:v>0.34728432077366589</c:v>
                </c:pt>
                <c:pt idx="3">
                  <c:v>0.33845110032774012</c:v>
                </c:pt>
                <c:pt idx="4">
                  <c:v>0.32961787988181435</c:v>
                </c:pt>
                <c:pt idx="5">
                  <c:v>0.32078465943588852</c:v>
                </c:pt>
                <c:pt idx="6">
                  <c:v>0.31195143898996275</c:v>
                </c:pt>
                <c:pt idx="7">
                  <c:v>0.30311821854403692</c:v>
                </c:pt>
                <c:pt idx="8">
                  <c:v>0.29428499809811115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246-4DF0-85F2-01063E88DF52}"/>
            </c:ext>
          </c:extLst>
        </c:ser>
        <c:ser>
          <c:idx val="8"/>
          <c:order val="8"/>
          <c:tx>
            <c:v>z=20%</c:v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dash"/>
            <c:size val="7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敏感性分析!$B$155:$B$163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敏感性分析!$K$155:$K$163</c:f>
              <c:numCache>
                <c:formatCode>0.00%</c:formatCode>
                <c:ptCount val="9"/>
                <c:pt idx="0">
                  <c:v>0.43008234061288575</c:v>
                </c:pt>
                <c:pt idx="1">
                  <c:v>0.42124912016695992</c:v>
                </c:pt>
                <c:pt idx="2">
                  <c:v>0.41241589972103415</c:v>
                </c:pt>
                <c:pt idx="3">
                  <c:v>0.40358267927510838</c:v>
                </c:pt>
                <c:pt idx="4">
                  <c:v>0.39474945882918255</c:v>
                </c:pt>
                <c:pt idx="5">
                  <c:v>0.38591623838325678</c:v>
                </c:pt>
                <c:pt idx="6">
                  <c:v>0.37708301793733096</c:v>
                </c:pt>
                <c:pt idx="7">
                  <c:v>0.36824979749140518</c:v>
                </c:pt>
                <c:pt idx="8">
                  <c:v>0.35941657704547941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246-4DF0-85F2-01063E88DF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522048"/>
        <c:axId val="1"/>
      </c:scatterChart>
      <c:valAx>
        <c:axId val="1606522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675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x</a:t>
                </a:r>
              </a:p>
            </c:rich>
          </c:tx>
          <c:layout>
            <c:manualLayout>
              <c:xMode val="edge"/>
              <c:yMode val="edge"/>
              <c:x val="0.38565964461385016"/>
              <c:y val="0.8936181817473478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675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</a:t>
                </a:r>
              </a:p>
            </c:rich>
          </c:tx>
          <c:layout>
            <c:manualLayout>
              <c:xMode val="edge"/>
              <c:yMode val="edge"/>
              <c:x val="2.5193846130553026E-2"/>
              <c:y val="0.50266022723288317"/>
            </c:manualLayout>
          </c:layout>
          <c:overlay val="0"/>
          <c:spPr>
            <a:noFill/>
            <a:ln w="25400">
              <a:noFill/>
            </a:ln>
          </c:spPr>
        </c:title>
        <c:numFmt formatCode="0.0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606522048"/>
        <c:crosses val="autoZero"/>
        <c:crossBetween val="midCat"/>
      </c:valAx>
      <c:spPr>
        <a:solidFill>
          <a:srgbClr val="C0C0C0"/>
        </a:solidFill>
        <a:ln w="254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6744331289992296"/>
          <c:y val="0.17819172076509615"/>
          <c:w val="0.21899266251942245"/>
          <c:h val="0.696809415529181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8080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5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en-US"/>
              <a:t>三因素敏感分析图</a:t>
            </a:r>
          </a:p>
        </c:rich>
      </c:tx>
      <c:layout>
        <c:manualLayout>
          <c:xMode val="edge"/>
          <c:yMode val="edge"/>
          <c:x val="0.27218987339333972"/>
          <c:y val="3.18302387267904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840396250146872E-2"/>
          <c:y val="0.19098143236074269"/>
          <c:w val="0.62327536226300984"/>
          <c:h val="0.71618037135278512"/>
        </c:manualLayout>
      </c:layout>
      <c:scatterChart>
        <c:scatterStyle val="smoothMarker"/>
        <c:varyColors val="0"/>
        <c:ser>
          <c:idx val="0"/>
          <c:order val="0"/>
          <c:tx>
            <c:v>x=-20%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敏感性分析!$C$155:$K$155</c:f>
              <c:numCache>
                <c:formatCode>0.00%</c:formatCode>
                <c:ptCount val="9"/>
                <c:pt idx="0">
                  <c:v>-9.0970290966061185E-2</c:v>
                </c:pt>
                <c:pt idx="1">
                  <c:v>-2.5838712018692828E-2</c:v>
                </c:pt>
                <c:pt idx="2">
                  <c:v>3.9292866928675549E-2</c:v>
                </c:pt>
                <c:pt idx="3">
                  <c:v>0.10442444587604394</c:v>
                </c:pt>
                <c:pt idx="4">
                  <c:v>0.16955602482341228</c:v>
                </c:pt>
                <c:pt idx="5">
                  <c:v>0.2346876037707806</c:v>
                </c:pt>
                <c:pt idx="6">
                  <c:v>0.29981918271814906</c:v>
                </c:pt>
                <c:pt idx="7">
                  <c:v>0.36495076166551749</c:v>
                </c:pt>
                <c:pt idx="8">
                  <c:v>0.43008234061288575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BB-4722-ACFF-4AD4D414F928}"/>
            </c:ext>
          </c:extLst>
        </c:ser>
        <c:ser>
          <c:idx val="1"/>
          <c:order val="1"/>
          <c:tx>
            <c:v>x=-15%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敏感性分析!$C$156:$K$156</c:f>
              <c:numCache>
                <c:formatCode>0.00%</c:formatCode>
                <c:ptCount val="9"/>
                <c:pt idx="0">
                  <c:v>-9.980351141198697E-2</c:v>
                </c:pt>
                <c:pt idx="1">
                  <c:v>-3.4671932464618624E-2</c:v>
                </c:pt>
                <c:pt idx="2">
                  <c:v>3.0459646482749753E-2</c:v>
                </c:pt>
                <c:pt idx="3">
                  <c:v>9.5591225430118151E-2</c:v>
                </c:pt>
                <c:pt idx="4">
                  <c:v>0.16072280437748648</c:v>
                </c:pt>
                <c:pt idx="5">
                  <c:v>0.2258543833248548</c:v>
                </c:pt>
                <c:pt idx="6">
                  <c:v>0.29098596227222329</c:v>
                </c:pt>
                <c:pt idx="7">
                  <c:v>0.35611754121959172</c:v>
                </c:pt>
                <c:pt idx="8">
                  <c:v>0.42124912016695992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BB-4722-ACFF-4AD4D414F928}"/>
            </c:ext>
          </c:extLst>
        </c:ser>
        <c:ser>
          <c:idx val="2"/>
          <c:order val="2"/>
          <c:tx>
            <c:v>x=-10%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敏感性分析!$C$157:$K$157</c:f>
              <c:numCache>
                <c:formatCode>0.00%</c:formatCode>
                <c:ptCount val="9"/>
                <c:pt idx="0">
                  <c:v>-0.10863673185791277</c:v>
                </c:pt>
                <c:pt idx="1">
                  <c:v>-4.3505152910544416E-2</c:v>
                </c:pt>
                <c:pt idx="2">
                  <c:v>2.1626426036823961E-2</c:v>
                </c:pt>
                <c:pt idx="3">
                  <c:v>8.6758004984192352E-2</c:v>
                </c:pt>
                <c:pt idx="4">
                  <c:v>0.15188958393156068</c:v>
                </c:pt>
                <c:pt idx="5">
                  <c:v>0.21702116287892903</c:v>
                </c:pt>
                <c:pt idx="6">
                  <c:v>0.28215274182629746</c:v>
                </c:pt>
                <c:pt idx="7">
                  <c:v>0.34728432077366589</c:v>
                </c:pt>
                <c:pt idx="8">
                  <c:v>0.41241589972103415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BB-4722-ACFF-4AD4D414F928}"/>
            </c:ext>
          </c:extLst>
        </c:ser>
        <c:ser>
          <c:idx val="3"/>
          <c:order val="3"/>
          <c:tx>
            <c:v>x=-5%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敏感性分析!$C$158:$K$158</c:f>
              <c:numCache>
                <c:formatCode>0.00%</c:formatCode>
                <c:ptCount val="9"/>
                <c:pt idx="0">
                  <c:v>-0.11746995230383855</c:v>
                </c:pt>
                <c:pt idx="1">
                  <c:v>-5.2338373356470208E-2</c:v>
                </c:pt>
                <c:pt idx="2">
                  <c:v>1.2793205590898169E-2</c:v>
                </c:pt>
                <c:pt idx="3">
                  <c:v>7.7924784538266567E-2</c:v>
                </c:pt>
                <c:pt idx="4">
                  <c:v>0.14305636348563489</c:v>
                </c:pt>
                <c:pt idx="5">
                  <c:v>0.20818794243300323</c:v>
                </c:pt>
                <c:pt idx="6">
                  <c:v>0.27331952138037169</c:v>
                </c:pt>
                <c:pt idx="7">
                  <c:v>0.33845110032774012</c:v>
                </c:pt>
                <c:pt idx="8">
                  <c:v>0.40358267927510838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ABB-4722-ACFF-4AD4D414F928}"/>
            </c:ext>
          </c:extLst>
        </c:ser>
        <c:ser>
          <c:idx val="4"/>
          <c:order val="4"/>
          <c:tx>
            <c:v>x=0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敏感性分析!$C$159:$K$159</c:f>
              <c:numCache>
                <c:formatCode>0.00%</c:formatCode>
                <c:ptCount val="9"/>
                <c:pt idx="0">
                  <c:v>-0.12630317274976435</c:v>
                </c:pt>
                <c:pt idx="1">
                  <c:v>-6.1171593802396E-2</c:v>
                </c:pt>
                <c:pt idx="2">
                  <c:v>3.9599851449723779E-3</c:v>
                </c:pt>
                <c:pt idx="3">
                  <c:v>6.9091564092340768E-2</c:v>
                </c:pt>
                <c:pt idx="4">
                  <c:v>0.13422314303970911</c:v>
                </c:pt>
                <c:pt idx="5">
                  <c:v>0.19935472198707743</c:v>
                </c:pt>
                <c:pt idx="6">
                  <c:v>0.26448630093444592</c:v>
                </c:pt>
                <c:pt idx="7">
                  <c:v>0.32961787988181435</c:v>
                </c:pt>
                <c:pt idx="8">
                  <c:v>0.39474945882918255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ABB-4722-ACFF-4AD4D414F928}"/>
            </c:ext>
          </c:extLst>
        </c:ser>
        <c:ser>
          <c:idx val="5"/>
          <c:order val="5"/>
          <c:tx>
            <c:v>x=5%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敏感性分析!$C$160:$K$160</c:f>
              <c:numCache>
                <c:formatCode>0.00%</c:formatCode>
                <c:ptCount val="9"/>
                <c:pt idx="0">
                  <c:v>-0.13513639319569015</c:v>
                </c:pt>
                <c:pt idx="1">
                  <c:v>-7.0004814248321792E-2</c:v>
                </c:pt>
                <c:pt idx="2">
                  <c:v>-4.8732353009534142E-3</c:v>
                </c:pt>
                <c:pt idx="3">
                  <c:v>6.0258343646414983E-2</c:v>
                </c:pt>
                <c:pt idx="4">
                  <c:v>0.12538992259378332</c:v>
                </c:pt>
                <c:pt idx="5">
                  <c:v>0.19052150154115166</c:v>
                </c:pt>
                <c:pt idx="6">
                  <c:v>0.25565308048852009</c:v>
                </c:pt>
                <c:pt idx="7">
                  <c:v>0.32078465943588852</c:v>
                </c:pt>
                <c:pt idx="8">
                  <c:v>0.38591623838325678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ABB-4722-ACFF-4AD4D414F928}"/>
            </c:ext>
          </c:extLst>
        </c:ser>
        <c:ser>
          <c:idx val="6"/>
          <c:order val="6"/>
          <c:tx>
            <c:v>x=10%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敏感性分析!$C$161:$K$161</c:f>
              <c:numCache>
                <c:formatCode>0.00%</c:formatCode>
                <c:ptCount val="9"/>
                <c:pt idx="0">
                  <c:v>-0.14396961364161592</c:v>
                </c:pt>
                <c:pt idx="1">
                  <c:v>-7.8838034694247577E-2</c:v>
                </c:pt>
                <c:pt idx="2">
                  <c:v>-1.3706455746879205E-2</c:v>
                </c:pt>
                <c:pt idx="3">
                  <c:v>5.1425123200489191E-2</c:v>
                </c:pt>
                <c:pt idx="4">
                  <c:v>0.11655670214785753</c:v>
                </c:pt>
                <c:pt idx="5">
                  <c:v>0.18168828109522586</c:v>
                </c:pt>
                <c:pt idx="6">
                  <c:v>0.24681986004259432</c:v>
                </c:pt>
                <c:pt idx="7">
                  <c:v>0.31195143898996275</c:v>
                </c:pt>
                <c:pt idx="8">
                  <c:v>0.37708301793733096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ABB-4722-ACFF-4AD4D414F928}"/>
            </c:ext>
          </c:extLst>
        </c:ser>
        <c:ser>
          <c:idx val="7"/>
          <c:order val="7"/>
          <c:tx>
            <c:v>x=15%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敏感性分析!$C$162:$K$162</c:f>
              <c:numCache>
                <c:formatCode>0.00%</c:formatCode>
                <c:ptCount val="9"/>
                <c:pt idx="0">
                  <c:v>-0.15280283408754172</c:v>
                </c:pt>
                <c:pt idx="1">
                  <c:v>-8.7671255140173376E-2</c:v>
                </c:pt>
                <c:pt idx="2">
                  <c:v>-2.2539676192804999E-2</c:v>
                </c:pt>
                <c:pt idx="3">
                  <c:v>4.2591902754563399E-2</c:v>
                </c:pt>
                <c:pt idx="4">
                  <c:v>0.10772348170193173</c:v>
                </c:pt>
                <c:pt idx="5">
                  <c:v>0.17285506064930006</c:v>
                </c:pt>
                <c:pt idx="6">
                  <c:v>0.23798663959666852</c:v>
                </c:pt>
                <c:pt idx="7">
                  <c:v>0.30311821854403692</c:v>
                </c:pt>
                <c:pt idx="8">
                  <c:v>0.36824979749140518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ABB-4722-ACFF-4AD4D414F928}"/>
            </c:ext>
          </c:extLst>
        </c:ser>
        <c:ser>
          <c:idx val="8"/>
          <c:order val="8"/>
          <c:tx>
            <c:v>x=20%</c:v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敏感性分析!$C$154:$K$154</c:f>
              <c:numCache>
                <c:formatCode>0%</c:formatCode>
                <c:ptCount val="9"/>
                <c:pt idx="0">
                  <c:v>-0.2</c:v>
                </c:pt>
                <c:pt idx="1">
                  <c:v>-0.15</c:v>
                </c:pt>
                <c:pt idx="2">
                  <c:v>-0.1</c:v>
                </c:pt>
                <c:pt idx="3">
                  <c:v>-0.05</c:v>
                </c:pt>
                <c:pt idx="4">
                  <c:v>0</c:v>
                </c:pt>
                <c:pt idx="5">
                  <c:v>0.05</c:v>
                </c:pt>
                <c:pt idx="6">
                  <c:v>0.1</c:v>
                </c:pt>
                <c:pt idx="7">
                  <c:v>0.15</c:v>
                </c:pt>
                <c:pt idx="8">
                  <c:v>0.2</c:v>
                </c:pt>
              </c:numCache>
            </c:numRef>
          </c:xVal>
          <c:yVal>
            <c:numRef>
              <c:f>敏感性分析!$C$163:$K$163</c:f>
              <c:numCache>
                <c:formatCode>0.00%</c:formatCode>
                <c:ptCount val="9"/>
                <c:pt idx="0">
                  <c:v>-0.16163605453346752</c:v>
                </c:pt>
                <c:pt idx="1">
                  <c:v>-9.6504475586099162E-2</c:v>
                </c:pt>
                <c:pt idx="2">
                  <c:v>-3.1372896638730788E-2</c:v>
                </c:pt>
                <c:pt idx="3">
                  <c:v>3.3758682308637607E-2</c:v>
                </c:pt>
                <c:pt idx="4">
                  <c:v>9.8890261256005946E-2</c:v>
                </c:pt>
                <c:pt idx="5">
                  <c:v>0.16402184020337426</c:v>
                </c:pt>
                <c:pt idx="6">
                  <c:v>0.22915341915074272</c:v>
                </c:pt>
                <c:pt idx="7">
                  <c:v>0.29428499809811115</c:v>
                </c:pt>
                <c:pt idx="8">
                  <c:v>0.35941657704547941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ABB-4722-ACFF-4AD4D414F9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6520800"/>
        <c:axId val="1"/>
      </c:scatterChart>
      <c:valAx>
        <c:axId val="1606520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925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z</a:t>
                </a:r>
              </a:p>
            </c:rich>
          </c:tx>
          <c:layout>
            <c:manualLayout>
              <c:xMode val="edge"/>
              <c:yMode val="edge"/>
              <c:x val="0.3727817831256609"/>
              <c:y val="0.8753315649867373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925" b="1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en-US" altLang="zh-CN"/>
                  <a:t>y</a:t>
                </a:r>
              </a:p>
            </c:rich>
          </c:tx>
          <c:layout>
            <c:manualLayout>
              <c:xMode val="edge"/>
              <c:yMode val="edge"/>
              <c:x val="9.8619519345412941E-3"/>
              <c:y val="0.519893899204244"/>
            </c:manualLayout>
          </c:layout>
          <c:overlay val="0"/>
          <c:spPr>
            <a:noFill/>
            <a:ln w="25400">
              <a:noFill/>
            </a:ln>
          </c:spPr>
        </c:title>
        <c:numFmt formatCode="0.00%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606520800"/>
        <c:crosses val="autoZero"/>
        <c:crossBetween val="midCat"/>
      </c:valAx>
      <c:spPr>
        <a:solidFill>
          <a:srgbClr val="C0C0C0"/>
        </a:solidFill>
        <a:ln w="254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34531277989549"/>
          <c:y val="0.1883289124668435"/>
          <c:w val="0.23274206565517455"/>
          <c:h val="0.718832891246684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70" b="1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99CC00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60</xdr:row>
      <xdr:rowOff>9524</xdr:rowOff>
    </xdr:from>
    <xdr:to>
      <xdr:col>5</xdr:col>
      <xdr:colOff>723900</xdr:colOff>
      <xdr:row>71</xdr:row>
      <xdr:rowOff>200024</xdr:rowOff>
    </xdr:to>
    <xdr:graphicFrame macro="">
      <xdr:nvGraphicFramePr>
        <xdr:cNvPr id="3073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342900</xdr:colOff>
      <xdr:row>60</xdr:row>
      <xdr:rowOff>38100</xdr:rowOff>
    </xdr:from>
    <xdr:to>
      <xdr:col>10</xdr:col>
      <xdr:colOff>476250</xdr:colOff>
      <xdr:row>71</xdr:row>
      <xdr:rowOff>114300</xdr:rowOff>
    </xdr:to>
    <xdr:graphicFrame macro="">
      <xdr:nvGraphicFramePr>
        <xdr:cNvPr id="3074" name="图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495300</xdr:colOff>
      <xdr:row>76</xdr:row>
      <xdr:rowOff>200025</xdr:rowOff>
    </xdr:from>
    <xdr:to>
      <xdr:col>5</xdr:col>
      <xdr:colOff>0</xdr:colOff>
      <xdr:row>78</xdr:row>
      <xdr:rowOff>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238375" y="19202400"/>
          <a:ext cx="3429000" cy="3143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经营成本的变化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 (y)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152400</xdr:colOff>
      <xdr:row>77</xdr:row>
      <xdr:rowOff>104775</xdr:rowOff>
    </xdr:from>
    <xdr:to>
      <xdr:col>4</xdr:col>
      <xdr:colOff>1085850</xdr:colOff>
      <xdr:row>77</xdr:row>
      <xdr:rowOff>104775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467225" y="19364325"/>
          <a:ext cx="9334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79</xdr:row>
      <xdr:rowOff>0</xdr:rowOff>
    </xdr:from>
    <xdr:to>
      <xdr:col>1</xdr:col>
      <xdr:colOff>609600</xdr:colOff>
      <xdr:row>88</xdr:row>
      <xdr:rowOff>0</xdr:rowOff>
    </xdr:to>
    <xdr:sp macro="" textlink="">
      <xdr:nvSpPr>
        <xdr:cNvPr id="3077" name="Text Box 5"/>
        <xdr:cNvSpPr txBox="1">
          <a:spLocks noChangeArrowheads="1"/>
        </xdr:cNvSpPr>
      </xdr:nvSpPr>
      <xdr:spPr bwMode="auto">
        <a:xfrm>
          <a:off x="523875" y="19773900"/>
          <a:ext cx="600075" cy="2314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36576" tIns="0" rIns="0" bIns="0" anchor="b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投资的变化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x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419100</xdr:colOff>
      <xdr:row>84</xdr:row>
      <xdr:rowOff>9525</xdr:rowOff>
    </xdr:from>
    <xdr:to>
      <xdr:col>1</xdr:col>
      <xdr:colOff>428625</xdr:colOff>
      <xdr:row>87</xdr:row>
      <xdr:rowOff>190500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933450" y="21069300"/>
          <a:ext cx="9525" cy="95250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371475</xdr:colOff>
      <xdr:row>76</xdr:row>
      <xdr:rowOff>200025</xdr:rowOff>
    </xdr:from>
    <xdr:to>
      <xdr:col>1</xdr:col>
      <xdr:colOff>971550</xdr:colOff>
      <xdr:row>77</xdr:row>
      <xdr:rowOff>228600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85825" y="19202400"/>
          <a:ext cx="60007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NPV</a:t>
          </a:r>
        </a:p>
      </xdr:txBody>
    </xdr:sp>
    <xdr:clientData/>
  </xdr:twoCellAnchor>
  <xdr:twoCellAnchor>
    <xdr:from>
      <xdr:col>1</xdr:col>
      <xdr:colOff>0</xdr:colOff>
      <xdr:row>93</xdr:row>
      <xdr:rowOff>19050</xdr:rowOff>
    </xdr:from>
    <xdr:to>
      <xdr:col>1</xdr:col>
      <xdr:colOff>600075</xdr:colOff>
      <xdr:row>102</xdr:row>
      <xdr:rowOff>9525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514350" y="23393400"/>
          <a:ext cx="600075" cy="2305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36576" tIns="0" rIns="0" bIns="0" anchor="b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投资的变化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x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98</xdr:row>
      <xdr:rowOff>76200</xdr:rowOff>
    </xdr:from>
    <xdr:to>
      <xdr:col>1</xdr:col>
      <xdr:colOff>409575</xdr:colOff>
      <xdr:row>101</xdr:row>
      <xdr:rowOff>171450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914400" y="24736425"/>
          <a:ext cx="9525" cy="8667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419100</xdr:colOff>
      <xdr:row>90</xdr:row>
      <xdr:rowOff>104775</xdr:rowOff>
    </xdr:from>
    <xdr:to>
      <xdr:col>4</xdr:col>
      <xdr:colOff>1266825</xdr:colOff>
      <xdr:row>91</xdr:row>
      <xdr:rowOff>161925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2162175" y="22707600"/>
          <a:ext cx="34194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销售收入的变化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 (z)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76200</xdr:colOff>
      <xdr:row>91</xdr:row>
      <xdr:rowOff>9525</xdr:rowOff>
    </xdr:from>
    <xdr:to>
      <xdr:col>4</xdr:col>
      <xdr:colOff>1009650</xdr:colOff>
      <xdr:row>91</xdr:row>
      <xdr:rowOff>9525</xdr:rowOff>
    </xdr:to>
    <xdr:sp macro="" textlink="">
      <xdr:nvSpPr>
        <xdr:cNvPr id="3083" name="Line 11"/>
        <xdr:cNvSpPr>
          <a:spLocks noChangeShapeType="1"/>
        </xdr:cNvSpPr>
      </xdr:nvSpPr>
      <xdr:spPr bwMode="auto">
        <a:xfrm>
          <a:off x="4391025" y="22869525"/>
          <a:ext cx="9334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90</xdr:row>
      <xdr:rowOff>161925</xdr:rowOff>
    </xdr:from>
    <xdr:to>
      <xdr:col>1</xdr:col>
      <xdr:colOff>933450</xdr:colOff>
      <xdr:row>91</xdr:row>
      <xdr:rowOff>190500</xdr:rowOff>
    </xdr:to>
    <xdr:sp macro="" textlink="">
      <xdr:nvSpPr>
        <xdr:cNvPr id="3084" name="Text Box 12"/>
        <xdr:cNvSpPr txBox="1">
          <a:spLocks noChangeArrowheads="1"/>
        </xdr:cNvSpPr>
      </xdr:nvSpPr>
      <xdr:spPr bwMode="auto">
        <a:xfrm>
          <a:off x="847725" y="22764750"/>
          <a:ext cx="600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NPV</a:t>
          </a:r>
        </a:p>
      </xdr:txBody>
    </xdr:sp>
    <xdr:clientData/>
  </xdr:twoCellAnchor>
  <xdr:twoCellAnchor>
    <xdr:from>
      <xdr:col>2</xdr:col>
      <xdr:colOff>495300</xdr:colOff>
      <xdr:row>104</xdr:row>
      <xdr:rowOff>200025</xdr:rowOff>
    </xdr:from>
    <xdr:to>
      <xdr:col>5</xdr:col>
      <xdr:colOff>0</xdr:colOff>
      <xdr:row>106</xdr:row>
      <xdr:rowOff>0</xdr:rowOff>
    </xdr:to>
    <xdr:sp macro="" textlink="">
      <xdr:nvSpPr>
        <xdr:cNvPr id="3085" name="Text Box 13"/>
        <xdr:cNvSpPr txBox="1">
          <a:spLocks noChangeArrowheads="1"/>
        </xdr:cNvSpPr>
      </xdr:nvSpPr>
      <xdr:spPr bwMode="auto">
        <a:xfrm>
          <a:off x="2238375" y="26403300"/>
          <a:ext cx="34290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经营成本的变化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 (y)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152400</xdr:colOff>
      <xdr:row>105</xdr:row>
      <xdr:rowOff>104775</xdr:rowOff>
    </xdr:from>
    <xdr:to>
      <xdr:col>4</xdr:col>
      <xdr:colOff>1085850</xdr:colOff>
      <xdr:row>105</xdr:row>
      <xdr:rowOff>104775</xdr:rowOff>
    </xdr:to>
    <xdr:sp macro="" textlink="">
      <xdr:nvSpPr>
        <xdr:cNvPr id="3086" name="Line 14"/>
        <xdr:cNvSpPr>
          <a:spLocks noChangeShapeType="1"/>
        </xdr:cNvSpPr>
      </xdr:nvSpPr>
      <xdr:spPr bwMode="auto">
        <a:xfrm>
          <a:off x="4467225" y="26565225"/>
          <a:ext cx="9334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</xdr:colOff>
      <xdr:row>107</xdr:row>
      <xdr:rowOff>9525</xdr:rowOff>
    </xdr:from>
    <xdr:to>
      <xdr:col>1</xdr:col>
      <xdr:colOff>685800</xdr:colOff>
      <xdr:row>115</xdr:row>
      <xdr:rowOff>247650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542925" y="26984325"/>
          <a:ext cx="657225" cy="2295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36576" tIns="0" rIns="0" bIns="0" anchor="b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销售收入的变化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x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495300</xdr:colOff>
      <xdr:row>111</xdr:row>
      <xdr:rowOff>200025</xdr:rowOff>
    </xdr:from>
    <xdr:to>
      <xdr:col>1</xdr:col>
      <xdr:colOff>504825</xdr:colOff>
      <xdr:row>115</xdr:row>
      <xdr:rowOff>200025</xdr:rowOff>
    </xdr:to>
    <xdr:sp macro="" textlink="">
      <xdr:nvSpPr>
        <xdr:cNvPr id="3088" name="Line 16"/>
        <xdr:cNvSpPr>
          <a:spLocks noChangeShapeType="1"/>
        </xdr:cNvSpPr>
      </xdr:nvSpPr>
      <xdr:spPr bwMode="auto">
        <a:xfrm flipH="1">
          <a:off x="1009650" y="28203525"/>
          <a:ext cx="9525" cy="102870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371475</xdr:colOff>
      <xdr:row>104</xdr:row>
      <xdr:rowOff>200025</xdr:rowOff>
    </xdr:from>
    <xdr:to>
      <xdr:col>1</xdr:col>
      <xdr:colOff>971550</xdr:colOff>
      <xdr:row>105</xdr:row>
      <xdr:rowOff>228600</xdr:rowOff>
    </xdr:to>
    <xdr:sp macro="" textlink="">
      <xdr:nvSpPr>
        <xdr:cNvPr id="3089" name="Text Box 17"/>
        <xdr:cNvSpPr txBox="1">
          <a:spLocks noChangeArrowheads="1"/>
        </xdr:cNvSpPr>
      </xdr:nvSpPr>
      <xdr:spPr bwMode="auto">
        <a:xfrm>
          <a:off x="885825" y="26403300"/>
          <a:ext cx="600075" cy="28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NPV</a:t>
          </a:r>
        </a:p>
      </xdr:txBody>
    </xdr:sp>
    <xdr:clientData/>
  </xdr:twoCellAnchor>
  <xdr:twoCellAnchor>
    <xdr:from>
      <xdr:col>0</xdr:col>
      <xdr:colOff>485775</xdr:colOff>
      <xdr:row>133</xdr:row>
      <xdr:rowOff>200025</xdr:rowOff>
    </xdr:from>
    <xdr:to>
      <xdr:col>4</xdr:col>
      <xdr:colOff>19050</xdr:colOff>
      <xdr:row>145</xdr:row>
      <xdr:rowOff>190500</xdr:rowOff>
    </xdr:to>
    <xdr:graphicFrame macro="">
      <xdr:nvGraphicFramePr>
        <xdr:cNvPr id="3481" name="图表 4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133</xdr:row>
      <xdr:rowOff>228600</xdr:rowOff>
    </xdr:from>
    <xdr:to>
      <xdr:col>6</xdr:col>
      <xdr:colOff>1257300</xdr:colOff>
      <xdr:row>145</xdr:row>
      <xdr:rowOff>190500</xdr:rowOff>
    </xdr:to>
    <xdr:graphicFrame macro="">
      <xdr:nvGraphicFramePr>
        <xdr:cNvPr id="3482" name="图表 4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133350</xdr:colOff>
      <xdr:row>133</xdr:row>
      <xdr:rowOff>228600</xdr:rowOff>
    </xdr:from>
    <xdr:to>
      <xdr:col>9</xdr:col>
      <xdr:colOff>1181100</xdr:colOff>
      <xdr:row>145</xdr:row>
      <xdr:rowOff>190500</xdr:rowOff>
    </xdr:to>
    <xdr:graphicFrame macro="">
      <xdr:nvGraphicFramePr>
        <xdr:cNvPr id="3483" name="图表 4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154</xdr:row>
      <xdr:rowOff>19050</xdr:rowOff>
    </xdr:from>
    <xdr:to>
      <xdr:col>1</xdr:col>
      <xdr:colOff>600075</xdr:colOff>
      <xdr:row>163</xdr:row>
      <xdr:rowOff>9525</xdr:rowOff>
    </xdr:to>
    <xdr:sp macro="" textlink="">
      <xdr:nvSpPr>
        <xdr:cNvPr id="3484" name="Text Box 412"/>
        <xdr:cNvSpPr txBox="1">
          <a:spLocks noChangeArrowheads="1"/>
        </xdr:cNvSpPr>
      </xdr:nvSpPr>
      <xdr:spPr bwMode="auto">
        <a:xfrm>
          <a:off x="514350" y="38919150"/>
          <a:ext cx="600075" cy="2305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36576" tIns="0" rIns="0" bIns="0" anchor="b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投资的变化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x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159</xdr:row>
      <xdr:rowOff>76200</xdr:rowOff>
    </xdr:from>
    <xdr:to>
      <xdr:col>1</xdr:col>
      <xdr:colOff>409575</xdr:colOff>
      <xdr:row>162</xdr:row>
      <xdr:rowOff>171450</xdr:rowOff>
    </xdr:to>
    <xdr:sp macro="" textlink="">
      <xdr:nvSpPr>
        <xdr:cNvPr id="3485" name="Line 413"/>
        <xdr:cNvSpPr>
          <a:spLocks noChangeShapeType="1"/>
        </xdr:cNvSpPr>
      </xdr:nvSpPr>
      <xdr:spPr bwMode="auto">
        <a:xfrm>
          <a:off x="914400" y="40262175"/>
          <a:ext cx="9525" cy="86677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523875</xdr:colOff>
      <xdr:row>151</xdr:row>
      <xdr:rowOff>85725</xdr:rowOff>
    </xdr:from>
    <xdr:to>
      <xdr:col>5</xdr:col>
      <xdr:colOff>19050</xdr:colOff>
      <xdr:row>152</xdr:row>
      <xdr:rowOff>142875</xdr:rowOff>
    </xdr:to>
    <xdr:sp macro="" textlink="">
      <xdr:nvSpPr>
        <xdr:cNvPr id="3486" name="Text Box 414"/>
        <xdr:cNvSpPr txBox="1">
          <a:spLocks noChangeArrowheads="1"/>
        </xdr:cNvSpPr>
      </xdr:nvSpPr>
      <xdr:spPr bwMode="auto">
        <a:xfrm>
          <a:off x="2266950" y="38300025"/>
          <a:ext cx="3419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宋体"/>
              <a:ea typeface="宋体"/>
            </a:rPr>
            <a:t>销售收入的变化</a:t>
          </a: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ea typeface="宋体"/>
              <a:cs typeface="Times New Roman"/>
            </a:rPr>
            <a:t> (z)</a:t>
          </a:r>
          <a:endParaRPr lang="zh-CN" altLang="en-US" sz="16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76200</xdr:colOff>
      <xdr:row>152</xdr:row>
      <xdr:rowOff>9525</xdr:rowOff>
    </xdr:from>
    <xdr:to>
      <xdr:col>4</xdr:col>
      <xdr:colOff>1009650</xdr:colOff>
      <xdr:row>152</xdr:row>
      <xdr:rowOff>9525</xdr:rowOff>
    </xdr:to>
    <xdr:sp macro="" textlink="">
      <xdr:nvSpPr>
        <xdr:cNvPr id="3487" name="Line 415"/>
        <xdr:cNvSpPr>
          <a:spLocks noChangeShapeType="1"/>
        </xdr:cNvSpPr>
      </xdr:nvSpPr>
      <xdr:spPr bwMode="auto">
        <a:xfrm>
          <a:off x="4391025" y="38433375"/>
          <a:ext cx="9334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152400</xdr:colOff>
      <xdr:row>153</xdr:row>
      <xdr:rowOff>9525</xdr:rowOff>
    </xdr:from>
    <xdr:to>
      <xdr:col>1</xdr:col>
      <xdr:colOff>485775</xdr:colOff>
      <xdr:row>154</xdr:row>
      <xdr:rowOff>114300</xdr:rowOff>
    </xdr:to>
    <xdr:sp macro="" textlink="">
      <xdr:nvSpPr>
        <xdr:cNvPr id="3488" name="Text Box 416"/>
        <xdr:cNvSpPr txBox="1">
          <a:spLocks noChangeArrowheads="1"/>
        </xdr:cNvSpPr>
      </xdr:nvSpPr>
      <xdr:spPr bwMode="auto">
        <a:xfrm>
          <a:off x="666750" y="38652450"/>
          <a:ext cx="3333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zh-CN" altLang="en-US" sz="16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y=</a:t>
          </a:r>
        </a:p>
      </xdr:txBody>
    </xdr:sp>
    <xdr:clientData/>
  </xdr:twoCellAnchor>
  <xdr:twoCellAnchor>
    <xdr:from>
      <xdr:col>0</xdr:col>
      <xdr:colOff>495300</xdr:colOff>
      <xdr:row>163</xdr:row>
      <xdr:rowOff>76200</xdr:rowOff>
    </xdr:from>
    <xdr:to>
      <xdr:col>4</xdr:col>
      <xdr:colOff>1095375</xdr:colOff>
      <xdr:row>183</xdr:row>
      <xdr:rowOff>38100</xdr:rowOff>
    </xdr:to>
    <xdr:graphicFrame macro="">
      <xdr:nvGraphicFramePr>
        <xdr:cNvPr id="3489" name="图表 4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1343025</xdr:colOff>
      <xdr:row>163</xdr:row>
      <xdr:rowOff>66675</xdr:rowOff>
    </xdr:from>
    <xdr:to>
      <xdr:col>8</xdr:col>
      <xdr:colOff>542925</xdr:colOff>
      <xdr:row>183</xdr:row>
      <xdr:rowOff>38100</xdr:rowOff>
    </xdr:to>
    <xdr:graphicFrame macro="">
      <xdr:nvGraphicFramePr>
        <xdr:cNvPr id="3491" name="图表 4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8"/>
  <sheetViews>
    <sheetView tabSelected="1" workbookViewId="0">
      <selection activeCell="D5" sqref="D5"/>
    </sheetView>
  </sheetViews>
  <sheetFormatPr defaultRowHeight="12" x14ac:dyDescent="0.15"/>
  <cols>
    <col min="1" max="1" width="6.75" style="1" customWidth="1"/>
    <col min="2" max="2" width="16.125" style="1" customWidth="1"/>
    <col min="3" max="3" width="16" style="1" customWidth="1"/>
    <col min="4" max="6" width="17.75" style="1" bestFit="1" customWidth="1"/>
    <col min="7" max="7" width="18.625" style="1" customWidth="1"/>
    <col min="8" max="8" width="19.75" style="1" customWidth="1"/>
    <col min="9" max="9" width="17.375" style="1" customWidth="1"/>
    <col min="10" max="11" width="17.5" style="1" bestFit="1" customWidth="1"/>
    <col min="12" max="13" width="14.125" style="1" bestFit="1" customWidth="1"/>
    <col min="14" max="15" width="15.75" style="1" bestFit="1" customWidth="1"/>
    <col min="16" max="16384" width="9" style="1"/>
  </cols>
  <sheetData>
    <row r="2" spans="2:15" ht="12.75" x14ac:dyDescent="0.2">
      <c r="B2" s="2" t="s">
        <v>48</v>
      </c>
    </row>
    <row r="3" spans="2:15" hidden="1" x14ac:dyDescent="0.15"/>
    <row r="5" spans="2:15" ht="23.25" customHeight="1" x14ac:dyDescent="0.2">
      <c r="B5" s="2" t="s">
        <v>28</v>
      </c>
    </row>
    <row r="6" spans="2:15" x14ac:dyDescent="0.15">
      <c r="B6" s="3" t="s">
        <v>22</v>
      </c>
    </row>
    <row r="7" spans="2:15" x14ac:dyDescent="0.15">
      <c r="B7" s="3" t="s">
        <v>23</v>
      </c>
    </row>
    <row r="8" spans="2:15" ht="12.75" x14ac:dyDescent="0.2">
      <c r="B8" s="3" t="s">
        <v>33</v>
      </c>
    </row>
    <row r="9" spans="2:15" x14ac:dyDescent="0.15">
      <c r="B9" s="3" t="s">
        <v>24</v>
      </c>
    </row>
    <row r="11" spans="2:15" ht="12.75" thickBot="1" x14ac:dyDescent="0.2"/>
    <row r="12" spans="2:15" ht="12.75" x14ac:dyDescent="0.2">
      <c r="B12" s="4" t="s">
        <v>29</v>
      </c>
      <c r="C12" s="5"/>
      <c r="D12" s="6">
        <v>0</v>
      </c>
      <c r="E12" s="6">
        <v>1</v>
      </c>
      <c r="F12" s="6">
        <v>2</v>
      </c>
      <c r="G12" s="6">
        <v>3</v>
      </c>
      <c r="H12" s="6">
        <v>4</v>
      </c>
      <c r="I12" s="6">
        <v>5</v>
      </c>
      <c r="J12" s="6">
        <v>6</v>
      </c>
      <c r="K12" s="6">
        <v>7</v>
      </c>
      <c r="L12" s="6">
        <v>8</v>
      </c>
      <c r="M12" s="6">
        <v>9</v>
      </c>
      <c r="N12" s="6">
        <v>10</v>
      </c>
      <c r="O12" s="7">
        <v>11</v>
      </c>
    </row>
    <row r="13" spans="2:15" ht="12.75" x14ac:dyDescent="0.2">
      <c r="B13" s="8" t="s">
        <v>37</v>
      </c>
      <c r="C13" s="9"/>
      <c r="D13" s="10">
        <f>C6*(1+F6)</f>
        <v>0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1"/>
    </row>
    <row r="14" spans="2:15" ht="12.75" x14ac:dyDescent="0.2">
      <c r="B14" s="8" t="s">
        <v>30</v>
      </c>
      <c r="C14" s="9"/>
      <c r="D14" s="10"/>
      <c r="E14" s="10"/>
      <c r="F14" s="10">
        <f>$C$30*(1+$F$30)</f>
        <v>19800</v>
      </c>
      <c r="G14" s="10">
        <f t="shared" ref="G14:O14" si="0">$C$30*(1+$F$30)</f>
        <v>19800</v>
      </c>
      <c r="H14" s="10">
        <f t="shared" si="0"/>
        <v>19800</v>
      </c>
      <c r="I14" s="10">
        <f t="shared" si="0"/>
        <v>19800</v>
      </c>
      <c r="J14" s="10">
        <f t="shared" si="0"/>
        <v>19800</v>
      </c>
      <c r="K14" s="10">
        <f t="shared" si="0"/>
        <v>19800</v>
      </c>
      <c r="L14" s="10">
        <f t="shared" si="0"/>
        <v>19800</v>
      </c>
      <c r="M14" s="10">
        <f t="shared" si="0"/>
        <v>19800</v>
      </c>
      <c r="N14" s="10">
        <f t="shared" si="0"/>
        <v>19800</v>
      </c>
      <c r="O14" s="11">
        <f t="shared" si="0"/>
        <v>19800</v>
      </c>
    </row>
    <row r="15" spans="2:15" ht="12.75" x14ac:dyDescent="0.2">
      <c r="B15" s="8" t="s">
        <v>35</v>
      </c>
      <c r="C15" s="9"/>
      <c r="D15" s="10"/>
      <c r="E15" s="10"/>
      <c r="F15" s="10">
        <f t="shared" ref="F15:O15" si="1">$C$29*(1+$F$29)</f>
        <v>15200</v>
      </c>
      <c r="G15" s="10">
        <f t="shared" si="1"/>
        <v>15200</v>
      </c>
      <c r="H15" s="10">
        <f t="shared" si="1"/>
        <v>15200</v>
      </c>
      <c r="I15" s="10">
        <f t="shared" si="1"/>
        <v>15200</v>
      </c>
      <c r="J15" s="10">
        <f t="shared" si="1"/>
        <v>15200</v>
      </c>
      <c r="K15" s="10">
        <f t="shared" si="1"/>
        <v>15200</v>
      </c>
      <c r="L15" s="10">
        <f t="shared" si="1"/>
        <v>15200</v>
      </c>
      <c r="M15" s="10">
        <f t="shared" si="1"/>
        <v>15200</v>
      </c>
      <c r="N15" s="10">
        <f t="shared" si="1"/>
        <v>15200</v>
      </c>
      <c r="O15" s="11">
        <f t="shared" si="1"/>
        <v>15200</v>
      </c>
    </row>
    <row r="16" spans="2:15" ht="12.75" x14ac:dyDescent="0.2">
      <c r="B16" s="8" t="s">
        <v>38</v>
      </c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1">
        <f>C9</f>
        <v>0</v>
      </c>
    </row>
    <row r="17" spans="2:15" ht="12.75" x14ac:dyDescent="0.2">
      <c r="B17" s="8" t="s">
        <v>36</v>
      </c>
      <c r="C17" s="9"/>
      <c r="D17" s="10">
        <f t="shared" ref="D17:O17" si="2">-D13+D14-D15+D16</f>
        <v>0</v>
      </c>
      <c r="E17" s="10">
        <f t="shared" si="2"/>
        <v>0</v>
      </c>
      <c r="F17" s="10">
        <f t="shared" si="2"/>
        <v>4600</v>
      </c>
      <c r="G17" s="10">
        <f t="shared" si="2"/>
        <v>4600</v>
      </c>
      <c r="H17" s="10">
        <f t="shared" si="2"/>
        <v>4600</v>
      </c>
      <c r="I17" s="10">
        <f t="shared" si="2"/>
        <v>4600</v>
      </c>
      <c r="J17" s="10">
        <f t="shared" si="2"/>
        <v>4600</v>
      </c>
      <c r="K17" s="10">
        <f t="shared" si="2"/>
        <v>4600</v>
      </c>
      <c r="L17" s="10">
        <f t="shared" si="2"/>
        <v>4600</v>
      </c>
      <c r="M17" s="10">
        <f t="shared" si="2"/>
        <v>4600</v>
      </c>
      <c r="N17" s="10">
        <f t="shared" si="2"/>
        <v>4600</v>
      </c>
      <c r="O17" s="11">
        <f t="shared" si="2"/>
        <v>4600</v>
      </c>
    </row>
    <row r="20" spans="2:15" ht="12.75" x14ac:dyDescent="0.2">
      <c r="B20" s="2" t="s">
        <v>39</v>
      </c>
    </row>
    <row r="21" spans="2:15" x14ac:dyDescent="0.15">
      <c r="B21" s="3" t="s">
        <v>25</v>
      </c>
    </row>
    <row r="22" spans="2:15" ht="12.75" x14ac:dyDescent="0.2">
      <c r="B22" s="3" t="s">
        <v>40</v>
      </c>
    </row>
    <row r="23" spans="2:15" ht="12.75" x14ac:dyDescent="0.2">
      <c r="B23" s="2" t="s">
        <v>27</v>
      </c>
    </row>
    <row r="24" spans="2:15" x14ac:dyDescent="0.15">
      <c r="B24" s="3" t="s">
        <v>26</v>
      </c>
    </row>
    <row r="28" spans="2:15" ht="14.25" x14ac:dyDescent="0.25">
      <c r="B28" s="12" t="s">
        <v>3</v>
      </c>
      <c r="C28" s="13">
        <v>15000</v>
      </c>
      <c r="D28" s="14"/>
      <c r="E28" s="15" t="s">
        <v>8</v>
      </c>
      <c r="F28" s="16">
        <v>0</v>
      </c>
      <c r="G28" s="17" t="s">
        <v>31</v>
      </c>
      <c r="H28" s="18">
        <v>0.1</v>
      </c>
      <c r="I28" s="3"/>
      <c r="J28" s="3"/>
      <c r="K28" s="3"/>
      <c r="L28" s="3"/>
      <c r="M28" s="3"/>
      <c r="N28" s="3"/>
      <c r="O28" s="3"/>
    </row>
    <row r="29" spans="2:15" ht="12.75" x14ac:dyDescent="0.2">
      <c r="B29" s="12" t="s">
        <v>4</v>
      </c>
      <c r="C29" s="13">
        <v>15200</v>
      </c>
      <c r="D29" s="14"/>
      <c r="E29" s="15" t="s">
        <v>5</v>
      </c>
      <c r="F29" s="16">
        <v>0</v>
      </c>
      <c r="G29" s="19" t="s">
        <v>12</v>
      </c>
      <c r="H29" s="20">
        <f>D39+NPV(H28,E39:O39)</f>
        <v>11396.450241000533</v>
      </c>
      <c r="I29" s="3"/>
      <c r="J29" s="3"/>
      <c r="K29" s="3"/>
      <c r="L29" s="3"/>
      <c r="M29" s="3"/>
      <c r="N29" s="3"/>
      <c r="O29" s="3"/>
    </row>
    <row r="30" spans="2:15" ht="12.75" x14ac:dyDescent="0.2">
      <c r="B30" s="12" t="s">
        <v>15</v>
      </c>
      <c r="C30" s="13">
        <v>19800</v>
      </c>
      <c r="D30" s="14"/>
      <c r="E30" s="15" t="s">
        <v>9</v>
      </c>
      <c r="F30" s="16">
        <v>0</v>
      </c>
      <c r="G30" s="17" t="s">
        <v>11</v>
      </c>
      <c r="H30" s="21">
        <f>IRR(D39:O39)</f>
        <v>0.22026986868581799</v>
      </c>
      <c r="I30" s="3"/>
      <c r="J30" s="3"/>
      <c r="K30" s="3"/>
      <c r="L30" s="3"/>
      <c r="M30" s="3"/>
      <c r="N30" s="3"/>
      <c r="O30" s="3"/>
    </row>
    <row r="31" spans="2:15" ht="12.75" x14ac:dyDescent="0.2">
      <c r="B31" s="12" t="s">
        <v>41</v>
      </c>
      <c r="C31" s="13">
        <f>2000</f>
        <v>2000</v>
      </c>
      <c r="D31" s="14"/>
      <c r="E31" s="22"/>
      <c r="F31" s="22"/>
      <c r="G31" s="23"/>
      <c r="H31" s="23"/>
      <c r="I31" s="3"/>
      <c r="J31" s="3"/>
      <c r="K31" s="3"/>
      <c r="L31" s="3"/>
      <c r="M31" s="3"/>
      <c r="N31" s="3"/>
      <c r="O31" s="3"/>
    </row>
    <row r="32" spans="2:15" x14ac:dyDescent="0.1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 ht="12.75" thickBo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ht="12.75" x14ac:dyDescent="0.2">
      <c r="B34" s="4" t="s">
        <v>29</v>
      </c>
      <c r="C34" s="5"/>
      <c r="D34" s="6">
        <v>0</v>
      </c>
      <c r="E34" s="6">
        <v>1</v>
      </c>
      <c r="F34" s="6">
        <v>2</v>
      </c>
      <c r="G34" s="6">
        <v>3</v>
      </c>
      <c r="H34" s="6">
        <v>4</v>
      </c>
      <c r="I34" s="6">
        <v>5</v>
      </c>
      <c r="J34" s="6">
        <v>6</v>
      </c>
      <c r="K34" s="6">
        <v>7</v>
      </c>
      <c r="L34" s="6">
        <v>8</v>
      </c>
      <c r="M34" s="6">
        <v>9</v>
      </c>
      <c r="N34" s="6">
        <v>10</v>
      </c>
      <c r="O34" s="7">
        <v>11</v>
      </c>
    </row>
    <row r="35" spans="2:15" ht="12.75" x14ac:dyDescent="0.2">
      <c r="B35" s="8" t="s">
        <v>34</v>
      </c>
      <c r="C35" s="9"/>
      <c r="D35" s="10">
        <f>C28*(1+F28)</f>
        <v>15000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1"/>
    </row>
    <row r="36" spans="2:15" ht="12.75" x14ac:dyDescent="0.2">
      <c r="B36" s="8" t="s">
        <v>30</v>
      </c>
      <c r="C36" s="9"/>
      <c r="D36" s="10"/>
      <c r="E36" s="10"/>
      <c r="F36" s="10">
        <f>$C$30*(1+$F$30)</f>
        <v>19800</v>
      </c>
      <c r="G36" s="10">
        <f t="shared" ref="G36:O36" si="3">$C$30*(1+$F$30)</f>
        <v>19800</v>
      </c>
      <c r="H36" s="10">
        <f t="shared" si="3"/>
        <v>19800</v>
      </c>
      <c r="I36" s="10">
        <f t="shared" si="3"/>
        <v>19800</v>
      </c>
      <c r="J36" s="10">
        <f t="shared" si="3"/>
        <v>19800</v>
      </c>
      <c r="K36" s="10">
        <f t="shared" si="3"/>
        <v>19800</v>
      </c>
      <c r="L36" s="10">
        <f t="shared" si="3"/>
        <v>19800</v>
      </c>
      <c r="M36" s="10">
        <f t="shared" si="3"/>
        <v>19800</v>
      </c>
      <c r="N36" s="10">
        <f t="shared" si="3"/>
        <v>19800</v>
      </c>
      <c r="O36" s="11">
        <f t="shared" si="3"/>
        <v>19800</v>
      </c>
    </row>
    <row r="37" spans="2:15" ht="12.75" x14ac:dyDescent="0.2">
      <c r="B37" s="8" t="s">
        <v>42</v>
      </c>
      <c r="C37" s="9"/>
      <c r="D37" s="10"/>
      <c r="E37" s="10"/>
      <c r="F37" s="10">
        <f t="shared" ref="F37:O37" si="4">$C$29*(1+$F$29)</f>
        <v>15200</v>
      </c>
      <c r="G37" s="10">
        <f t="shared" si="4"/>
        <v>15200</v>
      </c>
      <c r="H37" s="10">
        <f t="shared" si="4"/>
        <v>15200</v>
      </c>
      <c r="I37" s="10">
        <f t="shared" si="4"/>
        <v>15200</v>
      </c>
      <c r="J37" s="10">
        <f t="shared" si="4"/>
        <v>15200</v>
      </c>
      <c r="K37" s="10">
        <f t="shared" si="4"/>
        <v>15200</v>
      </c>
      <c r="L37" s="10">
        <f t="shared" si="4"/>
        <v>15200</v>
      </c>
      <c r="M37" s="10">
        <f t="shared" si="4"/>
        <v>15200</v>
      </c>
      <c r="N37" s="10">
        <f t="shared" si="4"/>
        <v>15200</v>
      </c>
      <c r="O37" s="11">
        <f t="shared" si="4"/>
        <v>15200</v>
      </c>
    </row>
    <row r="38" spans="2:15" ht="12.75" x14ac:dyDescent="0.2">
      <c r="B38" s="8" t="s">
        <v>32</v>
      </c>
      <c r="C38" s="9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>
        <f>C31</f>
        <v>2000</v>
      </c>
    </row>
    <row r="39" spans="2:15" ht="12.75" x14ac:dyDescent="0.2">
      <c r="B39" s="8" t="s">
        <v>36</v>
      </c>
      <c r="C39" s="9"/>
      <c r="D39" s="10">
        <f>-D35+D36-D37+D38</f>
        <v>-15000</v>
      </c>
      <c r="E39" s="10">
        <f t="shared" ref="E39:O39" si="5">-E35+E36-E37+E38</f>
        <v>0</v>
      </c>
      <c r="F39" s="10">
        <f t="shared" si="5"/>
        <v>4600</v>
      </c>
      <c r="G39" s="10">
        <f t="shared" si="5"/>
        <v>4600</v>
      </c>
      <c r="H39" s="10">
        <f t="shared" si="5"/>
        <v>4600</v>
      </c>
      <c r="I39" s="10">
        <f t="shared" si="5"/>
        <v>4600</v>
      </c>
      <c r="J39" s="10">
        <f t="shared" si="5"/>
        <v>4600</v>
      </c>
      <c r="K39" s="10">
        <f t="shared" si="5"/>
        <v>4600</v>
      </c>
      <c r="L39" s="10">
        <f t="shared" si="5"/>
        <v>4600</v>
      </c>
      <c r="M39" s="10">
        <f t="shared" si="5"/>
        <v>4600</v>
      </c>
      <c r="N39" s="10">
        <f t="shared" si="5"/>
        <v>4600</v>
      </c>
      <c r="O39" s="11">
        <f t="shared" si="5"/>
        <v>6600</v>
      </c>
    </row>
    <row r="40" spans="2:15" ht="13.5" thickBot="1" x14ac:dyDescent="0.25">
      <c r="B40" s="24" t="s">
        <v>43</v>
      </c>
      <c r="C40" s="25"/>
      <c r="D40" s="26">
        <f>-15000+NPV(H28,0)</f>
        <v>-15000</v>
      </c>
      <c r="E40" s="26">
        <f>D39+NPV(H28,E39)</f>
        <v>-15000</v>
      </c>
      <c r="F40" s="26">
        <f>$D$39+NPV($H$28,$E$39:F39)</f>
        <v>-11198.347107438018</v>
      </c>
      <c r="G40" s="26">
        <f>$D$39+NPV($H$28,$E$39:G39)</f>
        <v>-7742.2990232907605</v>
      </c>
      <c r="H40" s="26">
        <f>$D$39+NPV($H$28,$E$39:H39)</f>
        <v>-4600.4371286114365</v>
      </c>
      <c r="I40" s="26">
        <f>$D$39+NPV($H$28,$E$39:I39)</f>
        <v>-1744.1990425393251</v>
      </c>
      <c r="J40" s="26">
        <f>$D$39+NPV($H$28,$E$39:J39)</f>
        <v>852.38103570805106</v>
      </c>
      <c r="K40" s="26">
        <f>$D$39+NPV($H$28,$E$39:K39)</f>
        <v>3212.9083795693005</v>
      </c>
      <c r="L40" s="26">
        <f>$D$39+NPV($H$28,$E$39:L39)</f>
        <v>5358.8423285340723</v>
      </c>
      <c r="M40" s="26">
        <f>$D$39+NPV($H$28,$E$39:M39)</f>
        <v>7309.6913730474989</v>
      </c>
      <c r="N40" s="26">
        <f>$D$39+NPV($H$28,$E$39:N39)</f>
        <v>9083.1905044233463</v>
      </c>
      <c r="O40" s="27">
        <f>$D$39+NPV($H$28,$E$39:O39)</f>
        <v>11396.450241000533</v>
      </c>
    </row>
    <row r="43" spans="2:15" ht="12.75" x14ac:dyDescent="0.2">
      <c r="B43" s="28" t="s">
        <v>6</v>
      </c>
      <c r="C43" s="29"/>
      <c r="D43" s="30">
        <f>O40</f>
        <v>11396.450241000533</v>
      </c>
    </row>
    <row r="44" spans="2:15" ht="12.75" x14ac:dyDescent="0.2">
      <c r="B44" s="28" t="s">
        <v>7</v>
      </c>
      <c r="C44" s="29"/>
      <c r="D44" s="31">
        <f>IRR(D39:O39)</f>
        <v>0.22026986868581799</v>
      </c>
    </row>
    <row r="45" spans="2:15" ht="12.75" x14ac:dyDescent="0.2">
      <c r="B45" s="32"/>
      <c r="C45" s="33"/>
      <c r="D45" s="34"/>
    </row>
    <row r="46" spans="2:15" ht="12.75" x14ac:dyDescent="0.2">
      <c r="B46" s="2" t="s">
        <v>44</v>
      </c>
    </row>
    <row r="48" spans="2:15" ht="12.75" x14ac:dyDescent="0.2">
      <c r="B48" s="35" t="s">
        <v>45</v>
      </c>
      <c r="C48" s="36"/>
      <c r="D48" s="36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ht="12.75" x14ac:dyDescent="0.2">
      <c r="B49" s="37" t="s">
        <v>0</v>
      </c>
      <c r="C49" s="38" t="s">
        <v>10</v>
      </c>
      <c r="D49" s="38" t="s">
        <v>14</v>
      </c>
      <c r="E49" s="37" t="s">
        <v>1</v>
      </c>
      <c r="F49" s="38" t="s">
        <v>10</v>
      </c>
      <c r="G49" s="38" t="s">
        <v>14</v>
      </c>
      <c r="H49" s="37" t="s">
        <v>13</v>
      </c>
      <c r="I49" s="38" t="s">
        <v>10</v>
      </c>
      <c r="J49" s="38" t="s">
        <v>14</v>
      </c>
      <c r="K49" s="3"/>
      <c r="L49" s="3"/>
      <c r="M49" s="3"/>
      <c r="N49" s="3"/>
      <c r="O49" s="3"/>
    </row>
    <row r="50" spans="2:15" x14ac:dyDescent="0.15">
      <c r="B50" s="39">
        <v>0</v>
      </c>
      <c r="C50" s="40">
        <f>$H$29</f>
        <v>11396.450241000533</v>
      </c>
      <c r="D50" s="41">
        <f>$H$30</f>
        <v>0.22026986868581799</v>
      </c>
      <c r="E50" s="42">
        <v>0</v>
      </c>
      <c r="F50" s="40">
        <f>$H$29</f>
        <v>11396.450241000533</v>
      </c>
      <c r="G50" s="41">
        <f>$H$30</f>
        <v>0.22026986868581799</v>
      </c>
      <c r="H50" s="42">
        <v>0</v>
      </c>
      <c r="I50" s="40">
        <f>$H$29</f>
        <v>11396.450241000533</v>
      </c>
      <c r="J50" s="41">
        <f>$H$30</f>
        <v>0.22026986868581799</v>
      </c>
      <c r="K50" s="3"/>
      <c r="L50" s="3"/>
      <c r="M50" s="3"/>
      <c r="N50" s="3"/>
      <c r="O50" s="3"/>
    </row>
    <row r="51" spans="2:15" x14ac:dyDescent="0.15">
      <c r="B51" s="43">
        <v>-0.2</v>
      </c>
      <c r="C51" s="44">
        <f t="dataTable" ref="C51:D59" dt2D="0" dtr="0" r1="F28"/>
        <v>14396.450241000533</v>
      </c>
      <c r="D51" s="45">
        <v>0.27728000770489403</v>
      </c>
      <c r="E51" s="43">
        <v>-0.2</v>
      </c>
      <c r="F51" s="44">
        <f t="dataTable" ref="F51:G59" dt2D="0" dtr="0" r1="F29" ca="1"/>
        <v>28377.799333129835</v>
      </c>
      <c r="G51" s="45">
        <v>0.3589850107085506</v>
      </c>
      <c r="H51" s="43">
        <v>-0.2</v>
      </c>
      <c r="I51" s="46">
        <f t="dataTable" ref="I51:J59" dt2D="0" dtr="0" r1="F30" ca="1"/>
        <v>-10723.991339536311</v>
      </c>
      <c r="J51" s="47">
        <v>-7.0562901191363103E-2</v>
      </c>
      <c r="K51" s="3"/>
      <c r="L51" s="3"/>
      <c r="M51" s="3"/>
      <c r="N51" s="3"/>
      <c r="O51" s="3"/>
    </row>
    <row r="52" spans="2:15" x14ac:dyDescent="0.15">
      <c r="B52" s="43">
        <f>B51+5%</f>
        <v>-0.15000000000000002</v>
      </c>
      <c r="C52" s="44">
        <v>13646.450241000533</v>
      </c>
      <c r="D52" s="45">
        <v>0.26116010916274046</v>
      </c>
      <c r="E52" s="43">
        <v>-0.15</v>
      </c>
      <c r="F52" s="44">
        <v>24132.462060097503</v>
      </c>
      <c r="G52" s="45">
        <v>0.32715323525071316</v>
      </c>
      <c r="H52" s="43">
        <v>-0.15</v>
      </c>
      <c r="I52" s="46">
        <v>-5193.8809444021008</v>
      </c>
      <c r="J52" s="47">
        <v>2.942765241612566E-2</v>
      </c>
      <c r="K52" s="3"/>
      <c r="L52" s="3"/>
      <c r="M52" s="3"/>
      <c r="N52" s="3"/>
      <c r="O52" s="3"/>
    </row>
    <row r="53" spans="2:15" x14ac:dyDescent="0.15">
      <c r="B53" s="43">
        <f t="shared" ref="B53:B59" si="6">B52+5%</f>
        <v>-0.10000000000000002</v>
      </c>
      <c r="C53" s="44">
        <v>12896.450241000533</v>
      </c>
      <c r="D53" s="45">
        <v>0.24640388370648036</v>
      </c>
      <c r="E53" s="43">
        <v>-0.1</v>
      </c>
      <c r="F53" s="44">
        <v>19887.124787065179</v>
      </c>
      <c r="G53" s="45">
        <v>0.29366581945699899</v>
      </c>
      <c r="H53" s="43">
        <v>-0.1</v>
      </c>
      <c r="I53" s="46">
        <v>336.22945073211122</v>
      </c>
      <c r="J53" s="47">
        <v>0.10410568590515035</v>
      </c>
      <c r="K53" s="3"/>
      <c r="L53" s="3"/>
      <c r="M53" s="3"/>
      <c r="N53" s="3"/>
      <c r="O53" s="3"/>
    </row>
    <row r="54" spans="2:15" x14ac:dyDescent="0.15">
      <c r="B54" s="43">
        <f t="shared" si="6"/>
        <v>-5.0000000000000017E-2</v>
      </c>
      <c r="C54" s="44">
        <v>12146.450241000533</v>
      </c>
      <c r="D54" s="45">
        <v>0.232824713531123</v>
      </c>
      <c r="E54" s="43">
        <v>-0.05</v>
      </c>
      <c r="F54" s="44">
        <v>15641.787514032858</v>
      </c>
      <c r="G54" s="45">
        <v>0.2581909803550857</v>
      </c>
      <c r="H54" s="43">
        <v>-0.05</v>
      </c>
      <c r="I54" s="46">
        <v>5866.339845866325</v>
      </c>
      <c r="J54" s="47">
        <v>0.16607070845262073</v>
      </c>
      <c r="K54" s="3"/>
      <c r="L54" s="3"/>
      <c r="M54" s="3"/>
      <c r="N54" s="3"/>
      <c r="O54" s="3"/>
    </row>
    <row r="55" spans="2:15" x14ac:dyDescent="0.15">
      <c r="B55" s="43">
        <f t="shared" si="6"/>
        <v>0</v>
      </c>
      <c r="C55" s="44">
        <v>11396.450241000533</v>
      </c>
      <c r="D55" s="45">
        <v>0.22026986868581799</v>
      </c>
      <c r="E55" s="43">
        <v>0</v>
      </c>
      <c r="F55" s="44">
        <v>11396.450241000533</v>
      </c>
      <c r="G55" s="45">
        <v>0.22026986868581799</v>
      </c>
      <c r="H55" s="43">
        <v>0</v>
      </c>
      <c r="I55" s="46">
        <v>11396.450241000533</v>
      </c>
      <c r="J55" s="47">
        <v>0.22026986868581799</v>
      </c>
      <c r="K55" s="3"/>
      <c r="L55" s="3"/>
      <c r="M55" s="3"/>
      <c r="N55" s="3"/>
      <c r="O55" s="3"/>
    </row>
    <row r="56" spans="2:15" x14ac:dyDescent="0.15">
      <c r="B56" s="43">
        <f t="shared" si="6"/>
        <v>0.05</v>
      </c>
      <c r="C56" s="44">
        <v>10646.450241000533</v>
      </c>
      <c r="D56" s="45">
        <v>0.2086130116479965</v>
      </c>
      <c r="E56" s="43">
        <v>0.05</v>
      </c>
      <c r="F56" s="44">
        <v>7151.1129679682126</v>
      </c>
      <c r="G56" s="45">
        <v>0.17924007349572046</v>
      </c>
      <c r="H56" s="43">
        <v>0.05</v>
      </c>
      <c r="I56" s="46">
        <v>16926.560636134742</v>
      </c>
      <c r="J56" s="47">
        <v>0.26916080937381781</v>
      </c>
      <c r="K56" s="3"/>
      <c r="L56" s="3"/>
      <c r="M56" s="3"/>
      <c r="N56" s="3"/>
      <c r="O56" s="3"/>
    </row>
    <row r="57" spans="2:15" x14ac:dyDescent="0.15">
      <c r="B57" s="43">
        <f t="shared" si="6"/>
        <v>0.1</v>
      </c>
      <c r="C57" s="44">
        <v>9896.4502410005334</v>
      </c>
      <c r="D57" s="45">
        <v>0.19774862659405801</v>
      </c>
      <c r="E57" s="43">
        <v>0.1</v>
      </c>
      <c r="F57" s="44">
        <v>2905.7756949358845</v>
      </c>
      <c r="G57" s="45">
        <v>0.13409100786638151</v>
      </c>
      <c r="H57" s="43">
        <v>0.1</v>
      </c>
      <c r="I57" s="46">
        <v>22456.671031268961</v>
      </c>
      <c r="J57" s="47">
        <v>0.31414850545592743</v>
      </c>
      <c r="K57" s="3"/>
      <c r="L57" s="3"/>
      <c r="M57" s="3"/>
      <c r="N57" s="3"/>
      <c r="O57" s="3"/>
    </row>
    <row r="58" spans="2:15" x14ac:dyDescent="0.15">
      <c r="B58" s="43">
        <f t="shared" si="6"/>
        <v>0.15000000000000002</v>
      </c>
      <c r="C58" s="44">
        <v>9146.4502410005334</v>
      </c>
      <c r="D58" s="45">
        <v>0.18758781693193782</v>
      </c>
      <c r="E58" s="43">
        <v>0.15</v>
      </c>
      <c r="F58" s="46">
        <v>-1339.5615780964399</v>
      </c>
      <c r="G58" s="45">
        <v>8.3162558232484196E-2</v>
      </c>
      <c r="H58" s="43">
        <v>0.15</v>
      </c>
      <c r="I58" s="46">
        <v>27986.781426403177</v>
      </c>
      <c r="J58" s="47">
        <v>0.3561152809202619</v>
      </c>
      <c r="K58" s="3"/>
      <c r="L58" s="3"/>
      <c r="M58" s="3"/>
      <c r="N58" s="3"/>
      <c r="O58" s="3"/>
    </row>
    <row r="59" spans="2:15" x14ac:dyDescent="0.15">
      <c r="B59" s="43">
        <f t="shared" si="6"/>
        <v>0.2</v>
      </c>
      <c r="C59" s="44">
        <v>8396.4502410005334</v>
      </c>
      <c r="D59" s="45">
        <v>0.17805509194749947</v>
      </c>
      <c r="E59" s="43">
        <v>0.2</v>
      </c>
      <c r="F59" s="46">
        <v>-5584.8988511287644</v>
      </c>
      <c r="G59" s="45">
        <v>2.3427390525098124E-2</v>
      </c>
      <c r="H59" s="43">
        <v>0.2</v>
      </c>
      <c r="I59" s="46">
        <v>33516.891821537378</v>
      </c>
      <c r="J59" s="47">
        <v>0.39565403882378547</v>
      </c>
      <c r="K59" s="3"/>
      <c r="L59" s="3"/>
      <c r="M59" s="3"/>
      <c r="N59" s="3"/>
      <c r="O59" s="3"/>
    </row>
    <row r="60" spans="2:15" x14ac:dyDescent="0.1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1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1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1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2:15" x14ac:dyDescent="0.1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x14ac:dyDescent="0.1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2:15" x14ac:dyDescent="0.1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x14ac:dyDescent="0.1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5" x14ac:dyDescent="0.1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x14ac:dyDescent="0.1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2:15" x14ac:dyDescent="0.1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2:15" x14ac:dyDescent="0.1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2:15" x14ac:dyDescent="0.1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2:15" x14ac:dyDescent="0.1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2:15" ht="12.75" x14ac:dyDescent="0.2">
      <c r="B76" s="35" t="s">
        <v>46</v>
      </c>
      <c r="C76" s="36"/>
      <c r="D76" s="3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2:15" x14ac:dyDescent="0.15"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3"/>
      <c r="M77" s="3"/>
      <c r="N77" s="49"/>
      <c r="O77" s="3"/>
    </row>
    <row r="78" spans="2:15" x14ac:dyDescent="0.15"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3"/>
      <c r="M78" s="50"/>
      <c r="N78" s="3"/>
      <c r="O78" s="3"/>
    </row>
    <row r="79" spans="2:15" x14ac:dyDescent="0.15">
      <c r="B79" s="51">
        <f>H29</f>
        <v>11396.450241000533</v>
      </c>
      <c r="C79" s="52">
        <v>-0.2</v>
      </c>
      <c r="D79" s="52">
        <v>-0.15</v>
      </c>
      <c r="E79" s="52">
        <v>-0.1</v>
      </c>
      <c r="F79" s="52">
        <v>-0.05</v>
      </c>
      <c r="G79" s="52">
        <v>0</v>
      </c>
      <c r="H79" s="52">
        <v>0.05</v>
      </c>
      <c r="I79" s="52">
        <v>0.1</v>
      </c>
      <c r="J79" s="52">
        <v>0.15</v>
      </c>
      <c r="K79" s="52">
        <v>0.2</v>
      </c>
      <c r="L79" s="3"/>
      <c r="M79" s="53"/>
      <c r="N79" s="3"/>
      <c r="O79" s="3"/>
    </row>
    <row r="80" spans="2:15" x14ac:dyDescent="0.15">
      <c r="B80" s="52">
        <v>-0.2</v>
      </c>
      <c r="C80" s="46">
        <f t="dataTable" ref="C80:K88" dt2D="1" dtr="0" r1="F29" r2="F28" ca="1"/>
        <v>31377.799333129835</v>
      </c>
      <c r="D80" s="46">
        <v>27132.462060097503</v>
      </c>
      <c r="E80" s="46">
        <v>22887.124787065179</v>
      </c>
      <c r="F80" s="46">
        <v>18641.787514032858</v>
      </c>
      <c r="G80" s="46">
        <v>14396.450241000533</v>
      </c>
      <c r="H80" s="46">
        <v>10151.112967968213</v>
      </c>
      <c r="I80" s="46">
        <v>5905.7756949358845</v>
      </c>
      <c r="J80" s="46">
        <v>1660.4384219035601</v>
      </c>
      <c r="K80" s="46">
        <v>-2584.8988511287644</v>
      </c>
      <c r="L80" s="3"/>
      <c r="M80" s="53"/>
      <c r="N80" s="3"/>
      <c r="O80" s="3"/>
    </row>
    <row r="81" spans="2:15" x14ac:dyDescent="0.15">
      <c r="B81" s="52">
        <v>-0.15</v>
      </c>
      <c r="C81" s="46">
        <v>30627.799333129835</v>
      </c>
      <c r="D81" s="46">
        <v>26382.462060097503</v>
      </c>
      <c r="E81" s="46">
        <v>22137.124787065179</v>
      </c>
      <c r="F81" s="46">
        <v>17891.787514032858</v>
      </c>
      <c r="G81" s="46">
        <v>13646.450241000533</v>
      </c>
      <c r="H81" s="46">
        <v>9401.1129679682126</v>
      </c>
      <c r="I81" s="46">
        <v>5155.7756949358845</v>
      </c>
      <c r="J81" s="46">
        <v>910.43842190356008</v>
      </c>
      <c r="K81" s="46">
        <v>-3334.8988511287644</v>
      </c>
      <c r="L81" s="3"/>
      <c r="M81" s="53"/>
      <c r="N81" s="3"/>
      <c r="O81" s="3"/>
    </row>
    <row r="82" spans="2:15" x14ac:dyDescent="0.15">
      <c r="B82" s="52">
        <v>-0.1</v>
      </c>
      <c r="C82" s="46">
        <v>29877.799333129835</v>
      </c>
      <c r="D82" s="46">
        <v>25632.462060097503</v>
      </c>
      <c r="E82" s="46">
        <v>21387.124787065179</v>
      </c>
      <c r="F82" s="46">
        <v>17141.787514032858</v>
      </c>
      <c r="G82" s="46">
        <v>12896.450241000533</v>
      </c>
      <c r="H82" s="46">
        <v>8651.1129679682126</v>
      </c>
      <c r="I82" s="46">
        <v>4405.7756949358845</v>
      </c>
      <c r="J82" s="46">
        <v>160.43842190356008</v>
      </c>
      <c r="K82" s="46">
        <v>-4084.8988511287644</v>
      </c>
      <c r="L82" s="3"/>
      <c r="M82" s="53"/>
      <c r="N82" s="3"/>
      <c r="O82" s="3"/>
    </row>
    <row r="83" spans="2:15" x14ac:dyDescent="0.15">
      <c r="B83" s="52">
        <v>-0.05</v>
      </c>
      <c r="C83" s="46">
        <v>29127.799333129835</v>
      </c>
      <c r="D83" s="46">
        <v>24882.462060097503</v>
      </c>
      <c r="E83" s="46">
        <v>20637.124787065179</v>
      </c>
      <c r="F83" s="46">
        <v>16391.787514032858</v>
      </c>
      <c r="G83" s="46">
        <v>12146.450241000533</v>
      </c>
      <c r="H83" s="46">
        <v>7901.1129679682126</v>
      </c>
      <c r="I83" s="46">
        <v>3655.7756949358845</v>
      </c>
      <c r="J83" s="46">
        <v>-589.56157809643992</v>
      </c>
      <c r="K83" s="46">
        <v>-4834.8988511287644</v>
      </c>
      <c r="L83" s="3"/>
      <c r="M83" s="53"/>
      <c r="N83" s="3"/>
      <c r="O83" s="3"/>
    </row>
    <row r="84" spans="2:15" x14ac:dyDescent="0.15">
      <c r="B84" s="52">
        <v>0</v>
      </c>
      <c r="C84" s="46">
        <v>28377.799333129835</v>
      </c>
      <c r="D84" s="46">
        <v>24132.462060097503</v>
      </c>
      <c r="E84" s="46">
        <v>19887.124787065179</v>
      </c>
      <c r="F84" s="46">
        <v>15641.787514032858</v>
      </c>
      <c r="G84" s="54">
        <v>11396.450241000533</v>
      </c>
      <c r="H84" s="46">
        <v>7151.1129679682126</v>
      </c>
      <c r="I84" s="46">
        <v>2905.7756949358845</v>
      </c>
      <c r="J84" s="46">
        <v>-1339.5615780964399</v>
      </c>
      <c r="K84" s="46">
        <v>-5584.8988511287644</v>
      </c>
      <c r="L84" s="3"/>
      <c r="M84" s="53"/>
      <c r="N84" s="3"/>
      <c r="O84" s="3"/>
    </row>
    <row r="85" spans="2:15" x14ac:dyDescent="0.15">
      <c r="B85" s="52">
        <v>0.05</v>
      </c>
      <c r="C85" s="46">
        <v>27627.799333129835</v>
      </c>
      <c r="D85" s="46">
        <v>23382.462060097503</v>
      </c>
      <c r="E85" s="46">
        <v>19137.124787065179</v>
      </c>
      <c r="F85" s="46">
        <v>14891.787514032858</v>
      </c>
      <c r="G85" s="46">
        <v>10646.450241000533</v>
      </c>
      <c r="H85" s="46">
        <v>6401.1129679682126</v>
      </c>
      <c r="I85" s="46">
        <v>2155.7756949358845</v>
      </c>
      <c r="J85" s="46">
        <v>-2089.5615780964399</v>
      </c>
      <c r="K85" s="46">
        <v>-6334.8988511287644</v>
      </c>
      <c r="L85" s="3"/>
      <c r="M85" s="53"/>
      <c r="N85" s="3"/>
      <c r="O85" s="3"/>
    </row>
    <row r="86" spans="2:15" x14ac:dyDescent="0.15">
      <c r="B86" s="52">
        <v>0.1</v>
      </c>
      <c r="C86" s="46">
        <v>26877.799333129835</v>
      </c>
      <c r="D86" s="46">
        <v>22632.462060097503</v>
      </c>
      <c r="E86" s="46">
        <v>18387.124787065179</v>
      </c>
      <c r="F86" s="46">
        <v>14141.787514032858</v>
      </c>
      <c r="G86" s="46">
        <v>9896.4502410005334</v>
      </c>
      <c r="H86" s="46">
        <v>5651.1129679682126</v>
      </c>
      <c r="I86" s="46">
        <v>1405.7756949358845</v>
      </c>
      <c r="J86" s="46">
        <v>-2839.5615780964399</v>
      </c>
      <c r="K86" s="46">
        <v>-7084.8988511287644</v>
      </c>
      <c r="L86" s="3"/>
      <c r="M86" s="53"/>
      <c r="N86" s="3"/>
      <c r="O86" s="3"/>
    </row>
    <row r="87" spans="2:15" x14ac:dyDescent="0.15">
      <c r="B87" s="52">
        <v>0.15</v>
      </c>
      <c r="C87" s="46">
        <v>26127.799333129835</v>
      </c>
      <c r="D87" s="46">
        <v>21882.462060097503</v>
      </c>
      <c r="E87" s="46">
        <v>17637.124787065179</v>
      </c>
      <c r="F87" s="46">
        <v>13391.787514032858</v>
      </c>
      <c r="G87" s="46">
        <v>9146.4502410005334</v>
      </c>
      <c r="H87" s="46">
        <v>4901.1129679682126</v>
      </c>
      <c r="I87" s="46">
        <v>655.77569493588453</v>
      </c>
      <c r="J87" s="46">
        <v>-3589.5615780964399</v>
      </c>
      <c r="K87" s="46">
        <v>-7834.8988511287644</v>
      </c>
      <c r="L87" s="3"/>
      <c r="M87" s="53"/>
      <c r="N87" s="3"/>
      <c r="O87" s="3"/>
    </row>
    <row r="88" spans="2:15" x14ac:dyDescent="0.15">
      <c r="B88" s="52">
        <v>0.2</v>
      </c>
      <c r="C88" s="46">
        <v>25377.799333129835</v>
      </c>
      <c r="D88" s="46">
        <v>21132.462060097503</v>
      </c>
      <c r="E88" s="46">
        <v>16887.124787065179</v>
      </c>
      <c r="F88" s="46">
        <v>12641.787514032858</v>
      </c>
      <c r="G88" s="46">
        <v>8396.4502410005334</v>
      </c>
      <c r="H88" s="46">
        <v>4151.1129679682126</v>
      </c>
      <c r="I88" s="46">
        <v>-94.22430506411547</v>
      </c>
      <c r="J88" s="46">
        <v>-4339.5615780964399</v>
      </c>
      <c r="K88" s="46">
        <v>-8584.8988511287644</v>
      </c>
      <c r="L88" s="3"/>
      <c r="M88" s="3"/>
      <c r="N88" s="3"/>
      <c r="O88" s="3"/>
    </row>
    <row r="89" spans="2:15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x14ac:dyDescent="0.1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15"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3"/>
      <c r="M91" s="3"/>
      <c r="N91" s="3"/>
      <c r="O91" s="3"/>
    </row>
    <row r="92" spans="2:15" x14ac:dyDescent="0.15"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3"/>
      <c r="M92" s="3"/>
      <c r="N92" s="3"/>
      <c r="O92" s="3"/>
    </row>
    <row r="93" spans="2:15" x14ac:dyDescent="0.15">
      <c r="B93" s="51">
        <f>H29</f>
        <v>11396.450241000533</v>
      </c>
      <c r="C93" s="52">
        <v>-0.2</v>
      </c>
      <c r="D93" s="52">
        <v>-0.15</v>
      </c>
      <c r="E93" s="52">
        <v>-0.1</v>
      </c>
      <c r="F93" s="52">
        <v>-0.05</v>
      </c>
      <c r="G93" s="52">
        <v>0</v>
      </c>
      <c r="H93" s="52">
        <v>0.05</v>
      </c>
      <c r="I93" s="52">
        <v>0.1</v>
      </c>
      <c r="J93" s="52">
        <v>0.15</v>
      </c>
      <c r="K93" s="52">
        <v>0.2</v>
      </c>
      <c r="L93" s="3"/>
      <c r="M93" s="3"/>
      <c r="N93" s="3"/>
      <c r="O93" s="3"/>
    </row>
    <row r="94" spans="2:15" x14ac:dyDescent="0.15">
      <c r="B94" s="52">
        <v>-0.2</v>
      </c>
      <c r="C94" s="46">
        <f t="dataTable" ref="C94:K102" dt2D="1" dtr="0" r1="F30" r2="F28" ca="1"/>
        <v>-7723.991339536311</v>
      </c>
      <c r="D94" s="46">
        <v>-2193.8809444021008</v>
      </c>
      <c r="E94" s="46">
        <v>3336.2294507321112</v>
      </c>
      <c r="F94" s="46">
        <v>8866.339845866325</v>
      </c>
      <c r="G94" s="51">
        <v>14396.450241000533</v>
      </c>
      <c r="H94" s="51">
        <v>19926.560636134742</v>
      </c>
      <c r="I94" s="51">
        <v>25456.671031268961</v>
      </c>
      <c r="J94" s="51">
        <v>30986.781426403177</v>
      </c>
      <c r="K94" s="51">
        <v>36516.891821537378</v>
      </c>
      <c r="L94" s="3"/>
      <c r="M94" s="3"/>
      <c r="N94" s="3"/>
      <c r="O94" s="3"/>
    </row>
    <row r="95" spans="2:15" x14ac:dyDescent="0.15">
      <c r="B95" s="52">
        <v>-0.15</v>
      </c>
      <c r="C95" s="46">
        <v>-8473.991339536311</v>
      </c>
      <c r="D95" s="46">
        <v>-2943.8809444021008</v>
      </c>
      <c r="E95" s="46">
        <v>2586.2294507321112</v>
      </c>
      <c r="F95" s="46">
        <v>8116.339845866325</v>
      </c>
      <c r="G95" s="51">
        <v>13646.450241000533</v>
      </c>
      <c r="H95" s="51">
        <v>19176.560636134742</v>
      </c>
      <c r="I95" s="51">
        <v>24706.671031268961</v>
      </c>
      <c r="J95" s="51">
        <v>30236.781426403177</v>
      </c>
      <c r="K95" s="51">
        <v>35766.891821537378</v>
      </c>
      <c r="L95" s="3"/>
      <c r="M95" s="3"/>
      <c r="N95" s="3"/>
      <c r="O95" s="3"/>
    </row>
    <row r="96" spans="2:15" x14ac:dyDescent="0.15">
      <c r="B96" s="52">
        <v>-0.1</v>
      </c>
      <c r="C96" s="46">
        <v>-9223.991339536311</v>
      </c>
      <c r="D96" s="46">
        <v>-3693.8809444021008</v>
      </c>
      <c r="E96" s="46">
        <v>1836.2294507321112</v>
      </c>
      <c r="F96" s="46">
        <v>7366.339845866325</v>
      </c>
      <c r="G96" s="51">
        <v>12896.450241000533</v>
      </c>
      <c r="H96" s="51">
        <v>18426.560636134742</v>
      </c>
      <c r="I96" s="51">
        <v>23956.671031268961</v>
      </c>
      <c r="J96" s="51">
        <v>29486.781426403177</v>
      </c>
      <c r="K96" s="51">
        <v>35016.891821537378</v>
      </c>
      <c r="L96" s="3"/>
      <c r="M96" s="3"/>
      <c r="N96" s="3"/>
      <c r="O96" s="3"/>
    </row>
    <row r="97" spans="2:15" x14ac:dyDescent="0.15">
      <c r="B97" s="52">
        <v>-0.05</v>
      </c>
      <c r="C97" s="46">
        <v>-9973.991339536311</v>
      </c>
      <c r="D97" s="46">
        <v>-4443.8809444021008</v>
      </c>
      <c r="E97" s="46">
        <v>1086.2294507321112</v>
      </c>
      <c r="F97" s="46">
        <v>6616.339845866325</v>
      </c>
      <c r="G97" s="51">
        <v>12146.450241000533</v>
      </c>
      <c r="H97" s="51">
        <v>17676.560636134742</v>
      </c>
      <c r="I97" s="51">
        <v>23206.671031268961</v>
      </c>
      <c r="J97" s="51">
        <v>28736.781426403177</v>
      </c>
      <c r="K97" s="51">
        <v>34266.891821537378</v>
      </c>
      <c r="L97" s="3"/>
      <c r="M97" s="3"/>
      <c r="N97" s="3"/>
      <c r="O97" s="3"/>
    </row>
    <row r="98" spans="2:15" x14ac:dyDescent="0.15">
      <c r="B98" s="52">
        <v>0</v>
      </c>
      <c r="C98" s="56">
        <v>-10723.991339536311</v>
      </c>
      <c r="D98" s="46">
        <v>-5193.8809444021008</v>
      </c>
      <c r="E98" s="46">
        <v>336.22945073211122</v>
      </c>
      <c r="F98" s="46">
        <v>5866.339845866325</v>
      </c>
      <c r="G98" s="57">
        <v>11396.450241000533</v>
      </c>
      <c r="H98" s="51">
        <v>16926.560636134742</v>
      </c>
      <c r="I98" s="51">
        <v>22456.671031268961</v>
      </c>
      <c r="J98" s="51">
        <v>27986.781426403177</v>
      </c>
      <c r="K98" s="51">
        <v>33516.891821537378</v>
      </c>
      <c r="L98" s="3"/>
      <c r="M98" s="3"/>
      <c r="N98" s="3"/>
      <c r="O98" s="3"/>
    </row>
    <row r="99" spans="2:15" x14ac:dyDescent="0.15">
      <c r="B99" s="52">
        <v>0.05</v>
      </c>
      <c r="C99" s="56">
        <v>-11473.991339536311</v>
      </c>
      <c r="D99" s="46">
        <v>-5943.8809444021008</v>
      </c>
      <c r="E99" s="46">
        <v>-413.77054926788878</v>
      </c>
      <c r="F99" s="46">
        <v>5116.339845866325</v>
      </c>
      <c r="G99" s="51">
        <v>10646.450241000533</v>
      </c>
      <c r="H99" s="51">
        <v>16176.560636134742</v>
      </c>
      <c r="I99" s="51">
        <v>21706.671031268961</v>
      </c>
      <c r="J99" s="51">
        <v>27236.781426403177</v>
      </c>
      <c r="K99" s="51">
        <v>32766.891821537378</v>
      </c>
      <c r="L99" s="3"/>
      <c r="M99" s="3"/>
      <c r="N99" s="3"/>
      <c r="O99" s="3"/>
    </row>
    <row r="100" spans="2:15" x14ac:dyDescent="0.15">
      <c r="B100" s="52">
        <v>0.1</v>
      </c>
      <c r="C100" s="56">
        <v>-12223.991339536311</v>
      </c>
      <c r="D100" s="46">
        <v>-6693.8809444021008</v>
      </c>
      <c r="E100" s="46">
        <v>-1163.7705492678888</v>
      </c>
      <c r="F100" s="46">
        <v>4366.339845866325</v>
      </c>
      <c r="G100" s="51">
        <v>9896.4502410005334</v>
      </c>
      <c r="H100" s="51">
        <v>15426.560636134742</v>
      </c>
      <c r="I100" s="51">
        <v>20956.671031268961</v>
      </c>
      <c r="J100" s="51">
        <v>26486.781426403177</v>
      </c>
      <c r="K100" s="51">
        <v>32016.891821537378</v>
      </c>
      <c r="L100" s="3"/>
      <c r="M100" s="3"/>
      <c r="N100" s="3"/>
      <c r="O100" s="3"/>
    </row>
    <row r="101" spans="2:15" x14ac:dyDescent="0.15">
      <c r="B101" s="52">
        <v>0.15</v>
      </c>
      <c r="C101" s="56">
        <v>-12973.991339536311</v>
      </c>
      <c r="D101" s="46">
        <v>-7443.8809444021008</v>
      </c>
      <c r="E101" s="46">
        <v>-1913.7705492678888</v>
      </c>
      <c r="F101" s="46">
        <v>3616.339845866325</v>
      </c>
      <c r="G101" s="51">
        <v>9146.4502410005334</v>
      </c>
      <c r="H101" s="51">
        <v>14676.560636134742</v>
      </c>
      <c r="I101" s="51">
        <v>20206.671031268961</v>
      </c>
      <c r="J101" s="51">
        <v>25736.781426403177</v>
      </c>
      <c r="K101" s="51">
        <v>31266.891821537378</v>
      </c>
      <c r="L101" s="3"/>
      <c r="M101" s="3"/>
      <c r="N101" s="3"/>
      <c r="O101" s="3"/>
    </row>
    <row r="102" spans="2:15" x14ac:dyDescent="0.15">
      <c r="B102" s="52">
        <v>0.2</v>
      </c>
      <c r="C102" s="56">
        <v>-13723.991339536311</v>
      </c>
      <c r="D102" s="46">
        <v>-8193.8809444021008</v>
      </c>
      <c r="E102" s="46">
        <v>-2663.7705492678888</v>
      </c>
      <c r="F102" s="46">
        <v>2866.339845866325</v>
      </c>
      <c r="G102" s="51">
        <v>8396.4502410005334</v>
      </c>
      <c r="H102" s="51">
        <v>13926.560636134742</v>
      </c>
      <c r="I102" s="51">
        <v>19456.671031268961</v>
      </c>
      <c r="J102" s="51">
        <v>24986.781426403177</v>
      </c>
      <c r="K102" s="51">
        <v>30516.891821537378</v>
      </c>
      <c r="L102" s="3"/>
      <c r="M102" s="3"/>
      <c r="N102" s="3"/>
      <c r="O102" s="3"/>
    </row>
    <row r="103" spans="2:15" x14ac:dyDescent="0.1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2:15" x14ac:dyDescent="0.1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2:15" x14ac:dyDescent="0.15"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3"/>
      <c r="M105" s="3"/>
      <c r="N105" s="3"/>
      <c r="O105" s="3"/>
    </row>
    <row r="106" spans="2:15" x14ac:dyDescent="0.15"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3"/>
      <c r="M106" s="3"/>
      <c r="N106" s="3"/>
      <c r="O106" s="3"/>
    </row>
    <row r="107" spans="2:15" x14ac:dyDescent="0.15">
      <c r="B107" s="51">
        <f>H29</f>
        <v>11396.450241000533</v>
      </c>
      <c r="C107" s="58">
        <v>-0.2</v>
      </c>
      <c r="D107" s="58">
        <v>-0.15</v>
      </c>
      <c r="E107" s="58">
        <v>-0.1</v>
      </c>
      <c r="F107" s="58">
        <v>-0.05</v>
      </c>
      <c r="G107" s="58">
        <v>0</v>
      </c>
      <c r="H107" s="58">
        <v>0.05</v>
      </c>
      <c r="I107" s="58">
        <v>0.1</v>
      </c>
      <c r="J107" s="58">
        <v>0.15</v>
      </c>
      <c r="K107" s="58">
        <v>0.2</v>
      </c>
      <c r="L107" s="3"/>
      <c r="M107" s="3"/>
      <c r="N107" s="3"/>
      <c r="O107" s="3"/>
    </row>
    <row r="108" spans="2:15" x14ac:dyDescent="0.15">
      <c r="B108" s="52">
        <v>-0.2</v>
      </c>
      <c r="C108" s="46">
        <f t="dataTable" ref="C108:K116" dt2D="1" dtr="0" r1="F29" r2="F30" ca="1"/>
        <v>6257.3577525929795</v>
      </c>
      <c r="D108" s="46">
        <v>2012.0204795606587</v>
      </c>
      <c r="E108" s="46">
        <v>-2233.3167934716639</v>
      </c>
      <c r="F108" s="46">
        <v>-6478.6540665039884</v>
      </c>
      <c r="G108" s="46">
        <v>-10723.991339536311</v>
      </c>
      <c r="H108" s="46">
        <v>-14969.328612568635</v>
      </c>
      <c r="I108" s="46">
        <v>-19214.66588560096</v>
      </c>
      <c r="J108" s="59">
        <v>-23460.003158633284</v>
      </c>
      <c r="K108" s="59">
        <v>-27705.340431665609</v>
      </c>
      <c r="L108" s="3"/>
      <c r="M108" s="3"/>
      <c r="N108" s="3"/>
      <c r="O108" s="3"/>
    </row>
    <row r="109" spans="2:15" x14ac:dyDescent="0.15">
      <c r="B109" s="52">
        <v>-0.15</v>
      </c>
      <c r="C109" s="46">
        <v>11787.468147727195</v>
      </c>
      <c r="D109" s="46">
        <v>7542.1308746948744</v>
      </c>
      <c r="E109" s="46">
        <v>3296.7936016625463</v>
      </c>
      <c r="F109" s="46">
        <v>-948.54367136977453</v>
      </c>
      <c r="G109" s="46">
        <v>-5193.8809444021008</v>
      </c>
      <c r="H109" s="46">
        <v>-9439.2182174344234</v>
      </c>
      <c r="I109" s="46">
        <v>-13684.555490466748</v>
      </c>
      <c r="J109" s="59">
        <v>-17929.892763499072</v>
      </c>
      <c r="K109" s="59">
        <v>-22175.230036531393</v>
      </c>
      <c r="L109" s="3"/>
      <c r="M109" s="3"/>
      <c r="N109" s="3"/>
      <c r="O109" s="3"/>
    </row>
    <row r="110" spans="2:15" x14ac:dyDescent="0.15">
      <c r="B110" s="52">
        <v>-0.1</v>
      </c>
      <c r="C110" s="46">
        <v>17317.578542861404</v>
      </c>
      <c r="D110" s="46">
        <v>13072.241269829083</v>
      </c>
      <c r="E110" s="46">
        <v>8826.9039967967583</v>
      </c>
      <c r="F110" s="46">
        <v>4581.5667237644375</v>
      </c>
      <c r="G110" s="46">
        <v>336.22945073211122</v>
      </c>
      <c r="H110" s="46">
        <v>-3909.1078223002114</v>
      </c>
      <c r="I110" s="46">
        <v>-8154.4450953325368</v>
      </c>
      <c r="J110" s="59">
        <v>-12399.78236836486</v>
      </c>
      <c r="K110" s="59">
        <v>-16645.119641397185</v>
      </c>
      <c r="L110" s="3"/>
      <c r="M110" s="3"/>
      <c r="N110" s="3"/>
      <c r="O110" s="3"/>
    </row>
    <row r="111" spans="2:15" x14ac:dyDescent="0.15">
      <c r="B111" s="52">
        <v>-0.05</v>
      </c>
      <c r="C111" s="46">
        <v>22847.688937995619</v>
      </c>
      <c r="D111" s="46">
        <v>18602.351664963295</v>
      </c>
      <c r="E111" s="46">
        <v>14357.014391930974</v>
      </c>
      <c r="F111" s="46">
        <v>10111.677118898649</v>
      </c>
      <c r="G111" s="46">
        <v>5866.339845866325</v>
      </c>
      <c r="H111" s="46">
        <v>1621.002572833997</v>
      </c>
      <c r="I111" s="46">
        <v>-2624.3347001983257</v>
      </c>
      <c r="J111" s="46">
        <v>-6869.6719732306492</v>
      </c>
      <c r="K111" s="59">
        <v>-11115.009246262973</v>
      </c>
      <c r="L111" s="3"/>
      <c r="M111" s="3"/>
      <c r="N111" s="3"/>
      <c r="O111" s="3"/>
    </row>
    <row r="112" spans="2:15" x14ac:dyDescent="0.15">
      <c r="B112" s="52">
        <v>0</v>
      </c>
      <c r="C112" s="46">
        <v>28377.799333129835</v>
      </c>
      <c r="D112" s="46">
        <v>24132.462060097503</v>
      </c>
      <c r="E112" s="46">
        <v>19887.124787065179</v>
      </c>
      <c r="F112" s="46">
        <v>15641.787514032858</v>
      </c>
      <c r="G112" s="54">
        <v>11396.450241000533</v>
      </c>
      <c r="H112" s="46">
        <v>7151.1129679682126</v>
      </c>
      <c r="I112" s="46">
        <v>2905.7756949358845</v>
      </c>
      <c r="J112" s="46">
        <v>-1339.5615780964399</v>
      </c>
      <c r="K112" s="46">
        <v>-5584.8988511287644</v>
      </c>
      <c r="L112" s="3"/>
      <c r="M112" s="3"/>
      <c r="N112" s="3"/>
      <c r="O112" s="3"/>
    </row>
    <row r="113" spans="2:15" x14ac:dyDescent="0.15">
      <c r="B113" s="52">
        <v>0.05</v>
      </c>
      <c r="C113" s="46">
        <v>33907.909728264051</v>
      </c>
      <c r="D113" s="46">
        <v>29662.572455231712</v>
      </c>
      <c r="E113" s="46">
        <v>25417.235182199387</v>
      </c>
      <c r="F113" s="46">
        <v>21171.897909167063</v>
      </c>
      <c r="G113" s="46">
        <v>16926.560636134742</v>
      </c>
      <c r="H113" s="46">
        <v>12681.223363102425</v>
      </c>
      <c r="I113" s="46">
        <v>8435.8860900700965</v>
      </c>
      <c r="J113" s="46">
        <v>4190.5488170377721</v>
      </c>
      <c r="K113" s="46">
        <v>-54.788455994548713</v>
      </c>
      <c r="L113" s="3"/>
      <c r="M113" s="3"/>
      <c r="N113" s="3"/>
      <c r="O113" s="3"/>
    </row>
    <row r="114" spans="2:15" x14ac:dyDescent="0.15">
      <c r="B114" s="52">
        <v>0.1</v>
      </c>
      <c r="C114" s="46">
        <v>39438.020123398244</v>
      </c>
      <c r="D114" s="46">
        <v>35192.682850365934</v>
      </c>
      <c r="E114" s="46">
        <v>30947.34557733361</v>
      </c>
      <c r="F114" s="46">
        <v>26702.008304301278</v>
      </c>
      <c r="G114" s="46">
        <v>22456.671031268961</v>
      </c>
      <c r="H114" s="46">
        <v>18211.333758236629</v>
      </c>
      <c r="I114" s="46">
        <v>13965.996485204309</v>
      </c>
      <c r="J114" s="46">
        <v>9720.6592121719877</v>
      </c>
      <c r="K114" s="46">
        <v>5475.3219391396633</v>
      </c>
      <c r="L114" s="3"/>
      <c r="M114" s="3"/>
      <c r="N114" s="3"/>
      <c r="O114" s="3"/>
    </row>
    <row r="115" spans="2:15" x14ac:dyDescent="0.15">
      <c r="B115" s="52">
        <v>0.15</v>
      </c>
      <c r="C115" s="46">
        <v>44968.130518532467</v>
      </c>
      <c r="D115" s="46">
        <v>40722.793245500143</v>
      </c>
      <c r="E115" s="46">
        <v>36477.455972467811</v>
      </c>
      <c r="F115" s="46">
        <v>32232.118699435501</v>
      </c>
      <c r="G115" s="46">
        <v>27986.781426403177</v>
      </c>
      <c r="H115" s="46">
        <v>23741.444153370845</v>
      </c>
      <c r="I115" s="46">
        <v>19496.106880338521</v>
      </c>
      <c r="J115" s="46">
        <v>15250.769607306203</v>
      </c>
      <c r="K115" s="46">
        <v>11005.432334273868</v>
      </c>
      <c r="L115" s="3"/>
      <c r="M115" s="3"/>
      <c r="N115" s="3"/>
      <c r="O115" s="3"/>
    </row>
    <row r="116" spans="2:15" x14ac:dyDescent="0.15">
      <c r="B116" s="52">
        <v>0.2</v>
      </c>
      <c r="C116" s="46">
        <v>50498.240913666661</v>
      </c>
      <c r="D116" s="46">
        <v>46252.903640634358</v>
      </c>
      <c r="E116" s="46">
        <v>42007.566367602019</v>
      </c>
      <c r="F116" s="46">
        <v>37762.229094569702</v>
      </c>
      <c r="G116" s="46">
        <v>33516.891821537378</v>
      </c>
      <c r="H116" s="46">
        <v>29271.554548505053</v>
      </c>
      <c r="I116" s="46">
        <v>25026.217275472736</v>
      </c>
      <c r="J116" s="46">
        <v>20780.880002440404</v>
      </c>
      <c r="K116" s="46">
        <v>16535.54272940808</v>
      </c>
      <c r="L116" s="3"/>
      <c r="M116" s="3"/>
      <c r="N116" s="3"/>
      <c r="O116" s="3"/>
    </row>
    <row r="117" spans="2:15" x14ac:dyDescent="0.1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2:15" x14ac:dyDescent="0.15">
      <c r="L118" s="3"/>
      <c r="M118" s="3"/>
      <c r="N118" s="3"/>
      <c r="O118" s="3"/>
    </row>
    <row r="119" spans="2:15" ht="12.75" x14ac:dyDescent="0.2">
      <c r="B119" s="2" t="s">
        <v>18</v>
      </c>
      <c r="C119" s="53">
        <f>H29/C28</f>
        <v>0.75976334940003554</v>
      </c>
      <c r="L119" s="3"/>
      <c r="M119" s="3"/>
      <c r="N119" s="3"/>
      <c r="O119" s="3"/>
    </row>
    <row r="120" spans="2:15" ht="12.75" x14ac:dyDescent="0.2">
      <c r="B120" s="2" t="s">
        <v>16</v>
      </c>
      <c r="C120" s="53">
        <f>H29/PV(H28,1,,PV(H28,10,C29))</f>
        <v>0.13422314303970911</v>
      </c>
      <c r="L120" s="3"/>
      <c r="M120" s="3"/>
      <c r="N120" s="3"/>
      <c r="O120" s="3"/>
    </row>
    <row r="121" spans="2:15" ht="12.75" x14ac:dyDescent="0.2">
      <c r="B121" s="2" t="s">
        <v>17</v>
      </c>
      <c r="C121" s="53">
        <f>-H29/PV(H28,1,,PV(H28,10,C30))</f>
        <v>-0.10303998859614033</v>
      </c>
      <c r="L121" s="3"/>
      <c r="M121" s="3"/>
      <c r="N121" s="3"/>
      <c r="O121" s="3"/>
    </row>
    <row r="122" spans="2:15" x14ac:dyDescent="0.15">
      <c r="L122" s="3"/>
      <c r="M122" s="3"/>
      <c r="N122" s="3"/>
      <c r="O122" s="3"/>
    </row>
    <row r="123" spans="2:15" ht="12.75" x14ac:dyDescent="0.2">
      <c r="B123" s="60"/>
      <c r="C123" s="61" t="s">
        <v>0</v>
      </c>
      <c r="D123" s="61" t="s">
        <v>1</v>
      </c>
      <c r="E123" s="55"/>
      <c r="F123" s="62" t="s">
        <v>0</v>
      </c>
      <c r="G123" s="62" t="s">
        <v>20</v>
      </c>
      <c r="H123" s="60"/>
      <c r="I123" s="61" t="s">
        <v>20</v>
      </c>
      <c r="J123" s="61" t="s">
        <v>1</v>
      </c>
      <c r="K123" s="52"/>
      <c r="L123" s="3"/>
      <c r="M123" s="3"/>
      <c r="N123" s="3"/>
      <c r="O123" s="3"/>
    </row>
    <row r="124" spans="2:15" ht="12.75" x14ac:dyDescent="0.2">
      <c r="B124" s="61" t="s">
        <v>2</v>
      </c>
      <c r="C124" s="63">
        <f>C119</f>
        <v>0.75976334940003554</v>
      </c>
      <c r="D124" s="63">
        <f>C120</f>
        <v>0.13422314303970911</v>
      </c>
      <c r="E124" s="62" t="s">
        <v>19</v>
      </c>
      <c r="F124" s="64">
        <f>C119</f>
        <v>0.75976334940003554</v>
      </c>
      <c r="G124" s="64">
        <f>C121</f>
        <v>-0.10303998859614033</v>
      </c>
      <c r="H124" s="61" t="s">
        <v>21</v>
      </c>
      <c r="I124" s="63">
        <f>I119+C121</f>
        <v>-0.10303998859614033</v>
      </c>
      <c r="J124" s="63">
        <f>C120</f>
        <v>0.13422314303970911</v>
      </c>
      <c r="L124" s="3"/>
      <c r="M124" s="3"/>
      <c r="N124" s="3"/>
      <c r="O124" s="3"/>
    </row>
    <row r="125" spans="2:15" x14ac:dyDescent="0.15">
      <c r="B125" s="65">
        <v>-0.2</v>
      </c>
      <c r="C125" s="66">
        <f t="dataTable" ref="C125:D133" dt2D="0" dtr="0" r1="F30" ca="1"/>
        <v>-0.71493275596908745</v>
      </c>
      <c r="D125" s="66">
        <v>-0.12630317274976435</v>
      </c>
      <c r="E125" s="67">
        <v>-0.2</v>
      </c>
      <c r="F125" s="68">
        <f t="dataTable" ref="F125:G133" dt2D="0" dtr="0" r1="F29" ca="1"/>
        <v>1.8918532888753223</v>
      </c>
      <c r="G125" s="68">
        <v>-0.2565753421314938</v>
      </c>
      <c r="H125" s="65">
        <v>-0.2</v>
      </c>
      <c r="I125" s="66">
        <f t="dataTable" ref="I125:J133" dt2D="0" dtr="0" r1="F28" ca="1"/>
        <v>-0.13016422107655892</v>
      </c>
      <c r="J125" s="66">
        <v>0.16955602482341228</v>
      </c>
      <c r="L125" s="3"/>
      <c r="M125" s="3"/>
      <c r="N125" s="3"/>
      <c r="O125" s="3"/>
    </row>
    <row r="126" spans="2:15" x14ac:dyDescent="0.15">
      <c r="B126" s="65">
        <v>-0.15</v>
      </c>
      <c r="C126" s="66">
        <v>-0.3462587296268067</v>
      </c>
      <c r="D126" s="66">
        <v>-6.1171593802396E-2</v>
      </c>
      <c r="E126" s="67">
        <v>-0.15</v>
      </c>
      <c r="F126" s="68">
        <v>1.6088308040065002</v>
      </c>
      <c r="G126" s="68">
        <v>-0.21819150374765536</v>
      </c>
      <c r="H126" s="65">
        <v>-0.15</v>
      </c>
      <c r="I126" s="66">
        <v>-0.12338316295645428</v>
      </c>
      <c r="J126" s="66">
        <v>0.16072280437748648</v>
      </c>
      <c r="L126" s="3"/>
      <c r="M126" s="3"/>
      <c r="N126" s="3"/>
      <c r="O126" s="3"/>
    </row>
    <row r="127" spans="2:15" x14ac:dyDescent="0.15">
      <c r="B127" s="65">
        <v>-0.1</v>
      </c>
      <c r="C127" s="66">
        <v>2.2415296715474081E-2</v>
      </c>
      <c r="D127" s="66">
        <v>3.9599851449723779E-3</v>
      </c>
      <c r="E127" s="67">
        <v>-0.1</v>
      </c>
      <c r="F127" s="68">
        <v>1.3258083191376786</v>
      </c>
      <c r="G127" s="68">
        <v>-0.17980766536381701</v>
      </c>
      <c r="H127" s="65">
        <v>-0.1</v>
      </c>
      <c r="I127" s="66">
        <v>-0.11660210483634963</v>
      </c>
      <c r="J127" s="66">
        <v>0.15188958393156068</v>
      </c>
      <c r="L127" s="3"/>
      <c r="M127" s="3"/>
      <c r="N127" s="3"/>
      <c r="O127" s="3"/>
    </row>
    <row r="128" spans="2:15" x14ac:dyDescent="0.15">
      <c r="B128" s="65">
        <v>-0.05</v>
      </c>
      <c r="C128" s="66">
        <v>0.39108932305775501</v>
      </c>
      <c r="D128" s="66">
        <v>6.9091564092340768E-2</v>
      </c>
      <c r="E128" s="67">
        <v>-0.05</v>
      </c>
      <c r="F128" s="68">
        <v>1.0427858342688572</v>
      </c>
      <c r="G128" s="68">
        <v>-0.14142382697997868</v>
      </c>
      <c r="H128" s="65">
        <v>-0.05</v>
      </c>
      <c r="I128" s="66">
        <v>-0.10982104671624497</v>
      </c>
      <c r="J128" s="66">
        <v>0.14305636348563489</v>
      </c>
      <c r="L128" s="3"/>
      <c r="M128" s="3"/>
      <c r="N128" s="3"/>
      <c r="O128" s="3"/>
    </row>
    <row r="129" spans="2:15" x14ac:dyDescent="0.15">
      <c r="B129" s="65">
        <v>0</v>
      </c>
      <c r="C129" s="66">
        <v>0.75976334940003554</v>
      </c>
      <c r="D129" s="66">
        <v>0.13422314303970911</v>
      </c>
      <c r="E129" s="67">
        <v>0</v>
      </c>
      <c r="F129" s="68">
        <v>0.75976334940003554</v>
      </c>
      <c r="G129" s="68">
        <v>-0.10303998859614033</v>
      </c>
      <c r="H129" s="65">
        <v>0</v>
      </c>
      <c r="I129" s="66">
        <v>-0.10303998859614033</v>
      </c>
      <c r="J129" s="66">
        <v>0.13422314303970911</v>
      </c>
      <c r="L129" s="3"/>
      <c r="M129" s="3"/>
      <c r="N129" s="3"/>
      <c r="O129" s="3"/>
    </row>
    <row r="130" spans="2:15" x14ac:dyDescent="0.15">
      <c r="B130" s="65">
        <v>0.05</v>
      </c>
      <c r="C130" s="66">
        <v>1.1284373757423161</v>
      </c>
      <c r="D130" s="66">
        <v>0.19935472198707743</v>
      </c>
      <c r="E130" s="67">
        <v>0.05</v>
      </c>
      <c r="F130" s="68">
        <v>0.47674086453121417</v>
      </c>
      <c r="G130" s="68">
        <v>-6.4656150212302005E-2</v>
      </c>
      <c r="H130" s="65">
        <v>0.05</v>
      </c>
      <c r="I130" s="66">
        <v>-9.6258930476035676E-2</v>
      </c>
      <c r="J130" s="66">
        <v>0.12538992259378332</v>
      </c>
      <c r="K130" s="3"/>
      <c r="L130" s="3"/>
      <c r="M130" s="3"/>
      <c r="N130" s="3"/>
      <c r="O130" s="3"/>
    </row>
    <row r="131" spans="2:15" x14ac:dyDescent="0.15">
      <c r="B131" s="65">
        <v>0.1</v>
      </c>
      <c r="C131" s="66">
        <v>1.4971114020845975</v>
      </c>
      <c r="D131" s="66">
        <v>0.26448630093444592</v>
      </c>
      <c r="E131" s="67">
        <v>0.1</v>
      </c>
      <c r="F131" s="68">
        <v>0.1937183796623923</v>
      </c>
      <c r="G131" s="68">
        <v>-2.627231182846361E-2</v>
      </c>
      <c r="H131" s="65">
        <v>0.1</v>
      </c>
      <c r="I131" s="66">
        <v>-8.9477872355931035E-2</v>
      </c>
      <c r="J131" s="66">
        <v>0.11655670214785753</v>
      </c>
      <c r="K131" s="3"/>
      <c r="L131" s="3"/>
      <c r="M131" s="3"/>
      <c r="N131" s="3"/>
      <c r="O131" s="3"/>
    </row>
    <row r="132" spans="2:15" x14ac:dyDescent="0.15">
      <c r="B132" s="65">
        <v>0.15</v>
      </c>
      <c r="C132" s="66">
        <v>1.8657854284268784</v>
      </c>
      <c r="D132" s="66">
        <v>0.32961787988181435</v>
      </c>
      <c r="E132" s="67">
        <v>0.15</v>
      </c>
      <c r="F132" s="68">
        <v>-8.9304105206429327E-2</v>
      </c>
      <c r="G132" s="68">
        <v>1.2111526555374749E-2</v>
      </c>
      <c r="H132" s="65">
        <v>0.15</v>
      </c>
      <c r="I132" s="66">
        <v>-8.269681423582638E-2</v>
      </c>
      <c r="J132" s="66">
        <v>0.10772348170193173</v>
      </c>
      <c r="K132" s="3"/>
      <c r="L132" s="3"/>
      <c r="M132" s="3"/>
      <c r="N132" s="3"/>
      <c r="O132" s="3"/>
    </row>
    <row r="133" spans="2:15" x14ac:dyDescent="0.15">
      <c r="B133" s="65">
        <v>0.2</v>
      </c>
      <c r="C133" s="66">
        <v>2.2344594547691585</v>
      </c>
      <c r="D133" s="66">
        <v>0.39474945882918255</v>
      </c>
      <c r="E133" s="67">
        <v>0.2</v>
      </c>
      <c r="F133" s="68">
        <v>-0.37232659007525098</v>
      </c>
      <c r="G133" s="68">
        <v>5.0495364939213111E-2</v>
      </c>
      <c r="H133" s="65">
        <v>0.2</v>
      </c>
      <c r="I133" s="66">
        <v>-7.5915756115721739E-2</v>
      </c>
      <c r="J133" s="66">
        <v>9.8890261256005946E-2</v>
      </c>
      <c r="K133" s="3"/>
      <c r="L133" s="3"/>
      <c r="M133" s="3"/>
      <c r="N133" s="3"/>
      <c r="O133" s="3"/>
    </row>
    <row r="134" spans="2:15" x14ac:dyDescent="0.1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2:15" x14ac:dyDescent="0.1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2:15" x14ac:dyDescent="0.1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2:15" x14ac:dyDescent="0.1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2:15" x14ac:dyDescent="0.1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2:15" x14ac:dyDescent="0.1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2:15" x14ac:dyDescent="0.1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2:15" x14ac:dyDescent="0.1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2:15" x14ac:dyDescent="0.1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2:15" x14ac:dyDescent="0.1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2:15" x14ac:dyDescent="0.15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2:15" x14ac:dyDescent="0.15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2:15" x14ac:dyDescent="0.15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2:15" x14ac:dyDescent="0.15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2:15" ht="12.75" x14ac:dyDescent="0.2">
      <c r="B148" s="35" t="s">
        <v>47</v>
      </c>
      <c r="C148" s="36"/>
      <c r="D148" s="3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2:15" ht="4.5" customHeight="1" x14ac:dyDescent="0.15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2:15" ht="4.5" customHeight="1" x14ac:dyDescent="0.1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2:15" ht="5.25" customHeight="1" x14ac:dyDescent="0.15"/>
    <row r="152" spans="2:15" ht="16.5" customHeight="1" x14ac:dyDescent="0.15">
      <c r="B152" s="55"/>
      <c r="C152" s="55"/>
      <c r="D152" s="55"/>
      <c r="E152" s="55"/>
      <c r="F152" s="55"/>
      <c r="G152" s="55"/>
      <c r="H152" s="55"/>
      <c r="I152" s="55"/>
      <c r="J152" s="55"/>
      <c r="K152" s="55"/>
    </row>
    <row r="153" spans="2:15" ht="17.25" customHeight="1" x14ac:dyDescent="0.15">
      <c r="B153" s="55"/>
      <c r="C153" s="55"/>
      <c r="D153" s="55"/>
      <c r="E153" s="55"/>
      <c r="F153" s="55"/>
      <c r="G153" s="55"/>
      <c r="H153" s="55"/>
      <c r="I153" s="55"/>
      <c r="J153" s="55"/>
      <c r="K153" s="55"/>
    </row>
    <row r="154" spans="2:15" x14ac:dyDescent="0.15">
      <c r="B154" s="69">
        <f>C120</f>
        <v>0.13422314303970911</v>
      </c>
      <c r="C154" s="52">
        <v>-0.2</v>
      </c>
      <c r="D154" s="52">
        <v>-0.15</v>
      </c>
      <c r="E154" s="52">
        <v>-0.1</v>
      </c>
      <c r="F154" s="52">
        <v>-0.05</v>
      </c>
      <c r="G154" s="52">
        <v>0</v>
      </c>
      <c r="H154" s="52">
        <v>0.05</v>
      </c>
      <c r="I154" s="52">
        <v>0.1</v>
      </c>
      <c r="J154" s="52">
        <v>0.15</v>
      </c>
      <c r="K154" s="52">
        <v>0.2</v>
      </c>
    </row>
    <row r="155" spans="2:15" x14ac:dyDescent="0.15">
      <c r="B155" s="52">
        <v>-0.2</v>
      </c>
      <c r="C155" s="53">
        <f t="dataTable" ref="C155:K163" dt2D="1" dtr="0" r1="F30" r2="F28" ca="1"/>
        <v>-9.0970290966061185E-2</v>
      </c>
      <c r="D155" s="53">
        <v>-2.5838712018692828E-2</v>
      </c>
      <c r="E155" s="53">
        <v>3.9292866928675549E-2</v>
      </c>
      <c r="F155" s="53">
        <v>0.10442444587604394</v>
      </c>
      <c r="G155" s="53">
        <v>0.16955602482341228</v>
      </c>
      <c r="H155" s="53">
        <v>0.2346876037707806</v>
      </c>
      <c r="I155" s="53">
        <v>0.29981918271814906</v>
      </c>
      <c r="J155" s="53">
        <v>0.36495076166551749</v>
      </c>
      <c r="K155" s="53">
        <v>0.43008234061288575</v>
      </c>
    </row>
    <row r="156" spans="2:15" x14ac:dyDescent="0.15">
      <c r="B156" s="52">
        <v>-0.15</v>
      </c>
      <c r="C156" s="53">
        <v>-9.980351141198697E-2</v>
      </c>
      <c r="D156" s="53">
        <v>-3.4671932464618624E-2</v>
      </c>
      <c r="E156" s="53">
        <v>3.0459646482749753E-2</v>
      </c>
      <c r="F156" s="53">
        <v>9.5591225430118151E-2</v>
      </c>
      <c r="G156" s="53">
        <v>0.16072280437748648</v>
      </c>
      <c r="H156" s="53">
        <v>0.2258543833248548</v>
      </c>
      <c r="I156" s="53">
        <v>0.29098596227222329</v>
      </c>
      <c r="J156" s="53">
        <v>0.35611754121959172</v>
      </c>
      <c r="K156" s="53">
        <v>0.42124912016695992</v>
      </c>
    </row>
    <row r="157" spans="2:15" x14ac:dyDescent="0.15">
      <c r="B157" s="52">
        <v>-0.1</v>
      </c>
      <c r="C157" s="53">
        <v>-0.10863673185791277</v>
      </c>
      <c r="D157" s="53">
        <v>-4.3505152910544416E-2</v>
      </c>
      <c r="E157" s="53">
        <v>2.1626426036823961E-2</v>
      </c>
      <c r="F157" s="53">
        <v>8.6758004984192352E-2</v>
      </c>
      <c r="G157" s="53">
        <v>0.15188958393156068</v>
      </c>
      <c r="H157" s="53">
        <v>0.21702116287892903</v>
      </c>
      <c r="I157" s="53">
        <v>0.28215274182629746</v>
      </c>
      <c r="J157" s="53">
        <v>0.34728432077366589</v>
      </c>
      <c r="K157" s="53">
        <v>0.41241589972103415</v>
      </c>
    </row>
    <row r="158" spans="2:15" x14ac:dyDescent="0.15">
      <c r="B158" s="52">
        <v>-0.05</v>
      </c>
      <c r="C158" s="53">
        <v>-0.11746995230383855</v>
      </c>
      <c r="D158" s="53">
        <v>-5.2338373356470208E-2</v>
      </c>
      <c r="E158" s="53">
        <v>1.2793205590898169E-2</v>
      </c>
      <c r="F158" s="53">
        <v>7.7924784538266567E-2</v>
      </c>
      <c r="G158" s="53">
        <v>0.14305636348563489</v>
      </c>
      <c r="H158" s="53">
        <v>0.20818794243300323</v>
      </c>
      <c r="I158" s="53">
        <v>0.27331952138037169</v>
      </c>
      <c r="J158" s="53">
        <v>0.33845110032774012</v>
      </c>
      <c r="K158" s="53">
        <v>0.40358267927510838</v>
      </c>
    </row>
    <row r="159" spans="2:15" x14ac:dyDescent="0.15">
      <c r="B159" s="52">
        <v>0</v>
      </c>
      <c r="C159" s="53">
        <v>-0.12630317274976435</v>
      </c>
      <c r="D159" s="53">
        <v>-6.1171593802396E-2</v>
      </c>
      <c r="E159" s="53">
        <v>3.9599851449723779E-3</v>
      </c>
      <c r="F159" s="53">
        <v>6.9091564092340768E-2</v>
      </c>
      <c r="G159" s="69">
        <v>0.13422314303970911</v>
      </c>
      <c r="H159" s="53">
        <v>0.19935472198707743</v>
      </c>
      <c r="I159" s="53">
        <v>0.26448630093444592</v>
      </c>
      <c r="J159" s="53">
        <v>0.32961787988181435</v>
      </c>
      <c r="K159" s="53">
        <v>0.39474945882918255</v>
      </c>
    </row>
    <row r="160" spans="2:15" x14ac:dyDescent="0.15">
      <c r="B160" s="52">
        <v>0.05</v>
      </c>
      <c r="C160" s="53">
        <v>-0.13513639319569015</v>
      </c>
      <c r="D160" s="53">
        <v>-7.0004814248321792E-2</v>
      </c>
      <c r="E160" s="53">
        <v>-4.8732353009534142E-3</v>
      </c>
      <c r="F160" s="53">
        <v>6.0258343646414983E-2</v>
      </c>
      <c r="G160" s="53">
        <v>0.12538992259378332</v>
      </c>
      <c r="H160" s="53">
        <v>0.19052150154115166</v>
      </c>
      <c r="I160" s="53">
        <v>0.25565308048852009</v>
      </c>
      <c r="J160" s="53">
        <v>0.32078465943588852</v>
      </c>
      <c r="K160" s="53">
        <v>0.38591623838325678</v>
      </c>
    </row>
    <row r="161" spans="2:11" x14ac:dyDescent="0.15">
      <c r="B161" s="52">
        <v>0.1</v>
      </c>
      <c r="C161" s="53">
        <v>-0.14396961364161592</v>
      </c>
      <c r="D161" s="53">
        <v>-7.8838034694247577E-2</v>
      </c>
      <c r="E161" s="53">
        <v>-1.3706455746879205E-2</v>
      </c>
      <c r="F161" s="53">
        <v>5.1425123200489191E-2</v>
      </c>
      <c r="G161" s="53">
        <v>0.11655670214785753</v>
      </c>
      <c r="H161" s="53">
        <v>0.18168828109522586</v>
      </c>
      <c r="I161" s="53">
        <v>0.24681986004259432</v>
      </c>
      <c r="J161" s="53">
        <v>0.31195143898996275</v>
      </c>
      <c r="K161" s="53">
        <v>0.37708301793733096</v>
      </c>
    </row>
    <row r="162" spans="2:11" x14ac:dyDescent="0.15">
      <c r="B162" s="52">
        <v>0.15</v>
      </c>
      <c r="C162" s="53">
        <v>-0.15280283408754172</v>
      </c>
      <c r="D162" s="53">
        <v>-8.7671255140173376E-2</v>
      </c>
      <c r="E162" s="53">
        <v>-2.2539676192804999E-2</v>
      </c>
      <c r="F162" s="53">
        <v>4.2591902754563399E-2</v>
      </c>
      <c r="G162" s="53">
        <v>0.10772348170193173</v>
      </c>
      <c r="H162" s="53">
        <v>0.17285506064930006</v>
      </c>
      <c r="I162" s="53">
        <v>0.23798663959666852</v>
      </c>
      <c r="J162" s="53">
        <v>0.30311821854403692</v>
      </c>
      <c r="K162" s="53">
        <v>0.36824979749140518</v>
      </c>
    </row>
    <row r="163" spans="2:11" x14ac:dyDescent="0.15">
      <c r="B163" s="52">
        <v>0.2</v>
      </c>
      <c r="C163" s="53">
        <v>-0.16163605453346752</v>
      </c>
      <c r="D163" s="53">
        <v>-9.6504475586099162E-2</v>
      </c>
      <c r="E163" s="53">
        <v>-3.1372896638730788E-2</v>
      </c>
      <c r="F163" s="53">
        <v>3.3758682308637607E-2</v>
      </c>
      <c r="G163" s="53">
        <v>9.8890261256005946E-2</v>
      </c>
      <c r="H163" s="53">
        <v>0.16402184020337426</v>
      </c>
      <c r="I163" s="53">
        <v>0.22915341915074272</v>
      </c>
      <c r="J163" s="53">
        <v>0.29428499809811115</v>
      </c>
      <c r="K163" s="53">
        <v>0.35941657704547941</v>
      </c>
    </row>
    <row r="190" spans="2:12" x14ac:dyDescent="0.15">
      <c r="B190" s="70"/>
      <c r="C190" s="71"/>
      <c r="D190" s="72"/>
      <c r="E190" s="72"/>
      <c r="F190" s="72"/>
      <c r="G190" s="72"/>
      <c r="H190" s="72"/>
      <c r="I190" s="72"/>
      <c r="J190" s="72"/>
      <c r="K190" s="72"/>
      <c r="L190" s="72"/>
    </row>
    <row r="191" spans="2:12" x14ac:dyDescent="0.15">
      <c r="B191" s="71"/>
      <c r="C191" s="73"/>
      <c r="D191" s="73"/>
      <c r="E191" s="73"/>
      <c r="F191" s="73"/>
      <c r="G191" s="73"/>
      <c r="H191" s="73"/>
      <c r="I191" s="73"/>
      <c r="J191" s="73"/>
      <c r="K191" s="73"/>
      <c r="L191" s="73"/>
    </row>
    <row r="192" spans="2:12" x14ac:dyDescent="0.15">
      <c r="B192" s="72"/>
      <c r="C192" s="73"/>
      <c r="D192" s="73"/>
      <c r="E192" s="73"/>
      <c r="F192" s="73"/>
      <c r="G192" s="73"/>
      <c r="H192" s="73"/>
      <c r="I192" s="73"/>
      <c r="J192" s="73"/>
      <c r="K192" s="73"/>
      <c r="L192" s="73"/>
    </row>
    <row r="193" spans="2:12" x14ac:dyDescent="0.15">
      <c r="B193" s="72"/>
      <c r="C193" s="73"/>
      <c r="D193" s="73"/>
      <c r="E193" s="73"/>
      <c r="F193" s="73"/>
      <c r="G193" s="73"/>
      <c r="H193" s="73"/>
      <c r="I193" s="73"/>
      <c r="J193" s="73"/>
      <c r="K193" s="73"/>
      <c r="L193" s="73"/>
    </row>
    <row r="194" spans="2:12" x14ac:dyDescent="0.15">
      <c r="B194" s="72"/>
      <c r="C194" s="73"/>
      <c r="D194" s="73"/>
      <c r="E194" s="73"/>
      <c r="F194" s="73"/>
      <c r="G194" s="73"/>
      <c r="H194" s="73"/>
      <c r="I194" s="73"/>
      <c r="J194" s="73"/>
      <c r="K194" s="73"/>
      <c r="L194" s="73"/>
    </row>
    <row r="195" spans="2:12" x14ac:dyDescent="0.15">
      <c r="B195" s="72"/>
      <c r="C195" s="73"/>
      <c r="D195" s="73"/>
      <c r="E195" s="73"/>
      <c r="F195" s="73"/>
      <c r="G195" s="73"/>
      <c r="H195" s="73"/>
      <c r="I195" s="73"/>
      <c r="J195" s="73"/>
      <c r="K195" s="73"/>
      <c r="L195" s="73"/>
    </row>
    <row r="196" spans="2:12" x14ac:dyDescent="0.15">
      <c r="B196" s="72"/>
      <c r="C196" s="73"/>
      <c r="D196" s="73"/>
      <c r="E196" s="73"/>
      <c r="F196" s="73"/>
      <c r="G196" s="73"/>
      <c r="H196" s="73"/>
      <c r="I196" s="73"/>
      <c r="J196" s="73"/>
      <c r="K196" s="73"/>
      <c r="L196" s="73"/>
    </row>
    <row r="197" spans="2:12" x14ac:dyDescent="0.15">
      <c r="B197" s="72"/>
      <c r="C197" s="73"/>
      <c r="D197" s="73"/>
      <c r="E197" s="73"/>
      <c r="F197" s="73"/>
      <c r="G197" s="73"/>
      <c r="H197" s="73"/>
      <c r="I197" s="73"/>
      <c r="J197" s="73"/>
      <c r="K197" s="73"/>
      <c r="L197" s="73"/>
    </row>
    <row r="198" spans="2:12" ht="12.75" x14ac:dyDescent="0.2">
      <c r="B198" s="72"/>
      <c r="C198" s="74"/>
      <c r="D198" s="74"/>
      <c r="E198" s="73"/>
      <c r="F198" s="73"/>
      <c r="G198" s="73"/>
      <c r="H198" s="73"/>
      <c r="I198" s="73"/>
      <c r="J198" s="73"/>
      <c r="K198" s="73"/>
      <c r="L198" s="73"/>
    </row>
    <row r="199" spans="2:12" x14ac:dyDescent="0.15">
      <c r="B199" s="72"/>
      <c r="C199" s="75"/>
      <c r="D199" s="75"/>
      <c r="E199" s="73"/>
      <c r="F199" s="73"/>
      <c r="G199" s="73"/>
      <c r="H199" s="73"/>
      <c r="I199" s="73"/>
      <c r="J199" s="73"/>
      <c r="K199" s="73"/>
      <c r="L199" s="73"/>
    </row>
    <row r="200" spans="2:12" x14ac:dyDescent="0.15">
      <c r="C200" s="76"/>
      <c r="D200" s="77"/>
    </row>
    <row r="201" spans="2:12" x14ac:dyDescent="0.15">
      <c r="C201" s="43"/>
      <c r="D201" s="44"/>
    </row>
    <row r="202" spans="2:12" x14ac:dyDescent="0.15">
      <c r="C202" s="43"/>
      <c r="D202" s="44"/>
    </row>
    <row r="203" spans="2:12" x14ac:dyDescent="0.15">
      <c r="C203" s="43"/>
      <c r="D203" s="44"/>
    </row>
    <row r="204" spans="2:12" x14ac:dyDescent="0.15">
      <c r="C204" s="43"/>
      <c r="D204" s="44"/>
    </row>
    <row r="205" spans="2:12" x14ac:dyDescent="0.15">
      <c r="C205" s="43"/>
      <c r="D205" s="44"/>
    </row>
    <row r="206" spans="2:12" x14ac:dyDescent="0.15">
      <c r="C206" s="43"/>
      <c r="D206" s="44"/>
    </row>
    <row r="207" spans="2:12" x14ac:dyDescent="0.15">
      <c r="C207" s="43"/>
      <c r="D207" s="44"/>
    </row>
    <row r="208" spans="2:12" x14ac:dyDescent="0.15">
      <c r="C208" s="43"/>
      <c r="D208" s="44"/>
    </row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敏感性分析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敏感性分析</dc:title>
  <dc:creator>于春云</dc:creator>
  <cp:lastModifiedBy>张艳坤</cp:lastModifiedBy>
  <dcterms:created xsi:type="dcterms:W3CDTF">2004-08-09T11:07:44Z</dcterms:created>
  <dcterms:modified xsi:type="dcterms:W3CDTF">2017-01-18T19:27:02Z</dcterms:modified>
</cp:coreProperties>
</file>