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80" yWindow="120" windowWidth="8505" windowHeight="4530"/>
  </bookViews>
  <sheets>
    <sheet name="罚息计算表" sheetId="4" r:id="rId1"/>
    <sheet name="分解单详细" sheetId="5" r:id="rId2"/>
    <sheet name="对账单" sheetId="1" r:id="rId3"/>
    <sheet name="分解明细" sheetId="2" r:id="rId4"/>
  </sheets>
  <definedNames>
    <definedName name="_xlnm._FilterDatabase" localSheetId="1" hidden="1">分解单详细!$A$1:$J$136</definedName>
    <definedName name="_xlnm._FilterDatabase" localSheetId="3" hidden="1">分解明细!$A$1:$J$108</definedName>
  </definedNames>
  <calcPr calcId="162913"/>
</workbook>
</file>

<file path=xl/calcChain.xml><?xml version="1.0" encoding="utf-8"?>
<calcChain xmlns="http://schemas.openxmlformats.org/spreadsheetml/2006/main">
  <c r="C22" i="1" l="1"/>
  <c r="L5" i="1" l="1"/>
  <c r="M5" i="1"/>
  <c r="H6" i="1"/>
  <c r="M6" i="1" s="1"/>
  <c r="L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D14" i="1"/>
  <c r="D22" i="1" s="1"/>
  <c r="L14" i="1"/>
  <c r="L15" i="1"/>
  <c r="M15" i="1"/>
  <c r="L16" i="1"/>
  <c r="M16" i="1"/>
  <c r="L17" i="1"/>
  <c r="M17" i="1"/>
  <c r="L18" i="1"/>
  <c r="M18" i="1"/>
  <c r="M19" i="1"/>
  <c r="L20" i="1"/>
  <c r="M20" i="1"/>
  <c r="L21" i="1"/>
  <c r="M21" i="1"/>
  <c r="G22" i="1"/>
  <c r="H22" i="1"/>
  <c r="J22" i="1"/>
  <c r="C3" i="4"/>
  <c r="E3" i="4" s="1"/>
  <c r="H3" i="4" s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B96" i="4"/>
  <c r="C96" i="4"/>
  <c r="C97" i="4"/>
  <c r="C98" i="4"/>
  <c r="C99" i="4"/>
  <c r="C100" i="4"/>
  <c r="C101" i="4"/>
  <c r="C102" i="4"/>
  <c r="C103" i="4"/>
  <c r="B105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E105" i="4" l="1"/>
  <c r="H105" i="4" s="1"/>
  <c r="B106" i="4"/>
  <c r="B107" i="4" s="1"/>
  <c r="E107" i="4" s="1"/>
  <c r="H107" i="4" s="1"/>
  <c r="L22" i="1"/>
  <c r="M14" i="1"/>
  <c r="M22" i="1" s="1"/>
  <c r="L23" i="1" s="1"/>
  <c r="E96" i="4"/>
  <c r="H96" i="4" s="1"/>
  <c r="B97" i="4"/>
  <c r="B98" i="4" s="1"/>
  <c r="B4" i="4"/>
  <c r="E4" i="4" s="1"/>
  <c r="H4" i="4" s="1"/>
  <c r="E106" i="4" l="1"/>
  <c r="H106" i="4" s="1"/>
  <c r="B108" i="4"/>
  <c r="E98" i="4"/>
  <c r="H98" i="4" s="1"/>
  <c r="B99" i="4"/>
  <c r="B5" i="4"/>
  <c r="E97" i="4"/>
  <c r="H97" i="4" s="1"/>
  <c r="E108" i="4" l="1"/>
  <c r="H108" i="4" s="1"/>
  <c r="B109" i="4"/>
  <c r="E5" i="4"/>
  <c r="H5" i="4" s="1"/>
  <c r="B6" i="4"/>
  <c r="E99" i="4"/>
  <c r="H99" i="4" s="1"/>
  <c r="B100" i="4"/>
  <c r="B110" i="4" l="1"/>
  <c r="E109" i="4"/>
  <c r="H109" i="4" s="1"/>
  <c r="E6" i="4"/>
  <c r="H6" i="4" s="1"/>
  <c r="B7" i="4"/>
  <c r="E100" i="4"/>
  <c r="H100" i="4" s="1"/>
  <c r="B101" i="4"/>
  <c r="E110" i="4" l="1"/>
  <c r="H110" i="4" s="1"/>
  <c r="B111" i="4"/>
  <c r="B102" i="4"/>
  <c r="E101" i="4"/>
  <c r="H101" i="4" s="1"/>
  <c r="B8" i="4"/>
  <c r="E7" i="4"/>
  <c r="H7" i="4" s="1"/>
  <c r="B112" i="4" l="1"/>
  <c r="E111" i="4"/>
  <c r="H111" i="4" s="1"/>
  <c r="E8" i="4"/>
  <c r="H8" i="4" s="1"/>
  <c r="B9" i="4"/>
  <c r="B103" i="4"/>
  <c r="E103" i="4" s="1"/>
  <c r="H103" i="4" s="1"/>
  <c r="E102" i="4"/>
  <c r="H102" i="4" s="1"/>
  <c r="I102" i="4" s="1"/>
  <c r="E112" i="4" l="1"/>
  <c r="H112" i="4" s="1"/>
  <c r="B113" i="4"/>
  <c r="E9" i="4"/>
  <c r="H9" i="4" s="1"/>
  <c r="B10" i="4"/>
  <c r="B114" i="4" l="1"/>
  <c r="E113" i="4"/>
  <c r="H113" i="4" s="1"/>
  <c r="E10" i="4"/>
  <c r="H10" i="4" s="1"/>
  <c r="B11" i="4"/>
  <c r="E114" i="4" l="1"/>
  <c r="H114" i="4" s="1"/>
  <c r="B115" i="4"/>
  <c r="B12" i="4"/>
  <c r="E11" i="4"/>
  <c r="H11" i="4" s="1"/>
  <c r="B116" i="4" l="1"/>
  <c r="E115" i="4"/>
  <c r="H115" i="4" s="1"/>
  <c r="E12" i="4"/>
  <c r="H12" i="4" s="1"/>
  <c r="B13" i="4"/>
  <c r="B117" i="4" l="1"/>
  <c r="E116" i="4"/>
  <c r="H116" i="4" s="1"/>
  <c r="E13" i="4"/>
  <c r="H13" i="4" s="1"/>
  <c r="B14" i="4"/>
  <c r="B118" i="4" l="1"/>
  <c r="E117" i="4"/>
  <c r="H117" i="4" s="1"/>
  <c r="E14" i="4"/>
  <c r="H14" i="4" s="1"/>
  <c r="B15" i="4"/>
  <c r="B119" i="4" l="1"/>
  <c r="E118" i="4"/>
  <c r="H118" i="4" s="1"/>
  <c r="B16" i="4"/>
  <c r="E15" i="4"/>
  <c r="H15" i="4" s="1"/>
  <c r="E119" i="4" l="1"/>
  <c r="H119" i="4" s="1"/>
  <c r="B120" i="4"/>
  <c r="E16" i="4"/>
  <c r="H16" i="4" s="1"/>
  <c r="B17" i="4"/>
  <c r="E120" i="4" l="1"/>
  <c r="H120" i="4" s="1"/>
  <c r="B121" i="4"/>
  <c r="E17" i="4"/>
  <c r="H17" i="4" s="1"/>
  <c r="B18" i="4"/>
  <c r="B122" i="4" l="1"/>
  <c r="E121" i="4"/>
  <c r="H121" i="4" s="1"/>
  <c r="E18" i="4"/>
  <c r="H18" i="4" s="1"/>
  <c r="B19" i="4"/>
  <c r="E122" i="4" l="1"/>
  <c r="H122" i="4" s="1"/>
  <c r="B123" i="4"/>
  <c r="B20" i="4"/>
  <c r="E19" i="4"/>
  <c r="H19" i="4" s="1"/>
  <c r="B124" i="4" l="1"/>
  <c r="E123" i="4"/>
  <c r="H123" i="4" s="1"/>
  <c r="E20" i="4"/>
  <c r="H20" i="4" s="1"/>
  <c r="B21" i="4"/>
  <c r="E124" i="4" l="1"/>
  <c r="H124" i="4" s="1"/>
  <c r="B125" i="4"/>
  <c r="E21" i="4"/>
  <c r="H21" i="4" s="1"/>
  <c r="B22" i="4"/>
  <c r="B126" i="4" l="1"/>
  <c r="E125" i="4"/>
  <c r="H125" i="4" s="1"/>
  <c r="E22" i="4"/>
  <c r="H22" i="4" s="1"/>
  <c r="B23" i="4"/>
  <c r="E126" i="4" l="1"/>
  <c r="H126" i="4" s="1"/>
  <c r="B127" i="4"/>
  <c r="B24" i="4"/>
  <c r="E23" i="4"/>
  <c r="H23" i="4" s="1"/>
  <c r="I23" i="4" s="1"/>
  <c r="B128" i="4" l="1"/>
  <c r="E127" i="4"/>
  <c r="H127" i="4" s="1"/>
  <c r="E24" i="4"/>
  <c r="H24" i="4" s="1"/>
  <c r="B25" i="4"/>
  <c r="E128" i="4" l="1"/>
  <c r="H128" i="4" s="1"/>
  <c r="B129" i="4"/>
  <c r="E25" i="4"/>
  <c r="H25" i="4" s="1"/>
  <c r="B26" i="4"/>
  <c r="B130" i="4" l="1"/>
  <c r="E129" i="4"/>
  <c r="H129" i="4" s="1"/>
  <c r="E26" i="4"/>
  <c r="H26" i="4" s="1"/>
  <c r="B27" i="4"/>
  <c r="E130" i="4" l="1"/>
  <c r="H130" i="4" s="1"/>
  <c r="B131" i="4"/>
  <c r="E27" i="4"/>
  <c r="H27" i="4" s="1"/>
  <c r="B28" i="4"/>
  <c r="B132" i="4" l="1"/>
  <c r="E131" i="4"/>
  <c r="H131" i="4" s="1"/>
  <c r="E28" i="4"/>
  <c r="H28" i="4" s="1"/>
  <c r="B29" i="4"/>
  <c r="E132" i="4" l="1"/>
  <c r="H132" i="4" s="1"/>
  <c r="B133" i="4"/>
  <c r="E29" i="4"/>
  <c r="H29" i="4" s="1"/>
  <c r="B30" i="4"/>
  <c r="B134" i="4" l="1"/>
  <c r="E133" i="4"/>
  <c r="H133" i="4" s="1"/>
  <c r="E30" i="4"/>
  <c r="H30" i="4" s="1"/>
  <c r="B31" i="4"/>
  <c r="E134" i="4" l="1"/>
  <c r="H134" i="4" s="1"/>
  <c r="B135" i="4"/>
  <c r="E31" i="4"/>
  <c r="H31" i="4" s="1"/>
  <c r="B32" i="4"/>
  <c r="B136" i="4" l="1"/>
  <c r="E135" i="4"/>
  <c r="H135" i="4" s="1"/>
  <c r="E32" i="4"/>
  <c r="H32" i="4" s="1"/>
  <c r="B33" i="4"/>
  <c r="E136" i="4" l="1"/>
  <c r="H136" i="4" s="1"/>
  <c r="B137" i="4"/>
  <c r="E33" i="4"/>
  <c r="H33" i="4" s="1"/>
  <c r="I33" i="4" s="1"/>
  <c r="B34" i="4"/>
  <c r="B138" i="4" l="1"/>
  <c r="E137" i="4"/>
  <c r="H137" i="4" s="1"/>
  <c r="E34" i="4"/>
  <c r="H34" i="4" s="1"/>
  <c r="B35" i="4"/>
  <c r="E138" i="4" l="1"/>
  <c r="H138" i="4" s="1"/>
  <c r="B139" i="4"/>
  <c r="E35" i="4"/>
  <c r="H35" i="4" s="1"/>
  <c r="B36" i="4"/>
  <c r="B140" i="4" l="1"/>
  <c r="E139" i="4"/>
  <c r="H139" i="4" s="1"/>
  <c r="B37" i="4"/>
  <c r="E36" i="4"/>
  <c r="H36" i="4" s="1"/>
  <c r="E140" i="4" l="1"/>
  <c r="H140" i="4" s="1"/>
  <c r="B141" i="4"/>
  <c r="E37" i="4"/>
  <c r="H37" i="4" s="1"/>
  <c r="B38" i="4"/>
  <c r="B142" i="4" l="1"/>
  <c r="E141" i="4"/>
  <c r="H141" i="4" s="1"/>
  <c r="E38" i="4"/>
  <c r="H38" i="4" s="1"/>
  <c r="B39" i="4"/>
  <c r="E142" i="4" l="1"/>
  <c r="H142" i="4" s="1"/>
  <c r="B143" i="4"/>
  <c r="E39" i="4"/>
  <c r="H39" i="4" s="1"/>
  <c r="B40" i="4"/>
  <c r="B144" i="4" l="1"/>
  <c r="E143" i="4"/>
  <c r="H143" i="4" s="1"/>
  <c r="B41" i="4"/>
  <c r="E40" i="4"/>
  <c r="H40" i="4" s="1"/>
  <c r="E144" i="4" l="1"/>
  <c r="H144" i="4" s="1"/>
  <c r="B145" i="4"/>
  <c r="E41" i="4"/>
  <c r="H41" i="4" s="1"/>
  <c r="B42" i="4"/>
  <c r="B146" i="4" l="1"/>
  <c r="E145" i="4"/>
  <c r="H145" i="4" s="1"/>
  <c r="E42" i="4"/>
  <c r="H42" i="4" s="1"/>
  <c r="B43" i="4"/>
  <c r="E146" i="4" l="1"/>
  <c r="H146" i="4" s="1"/>
  <c r="B147" i="4"/>
  <c r="E43" i="4"/>
  <c r="H43" i="4" s="1"/>
  <c r="B44" i="4"/>
  <c r="B148" i="4" l="1"/>
  <c r="E147" i="4"/>
  <c r="H147" i="4" s="1"/>
  <c r="B45" i="4"/>
  <c r="E44" i="4"/>
  <c r="H44" i="4" s="1"/>
  <c r="E148" i="4" l="1"/>
  <c r="H148" i="4" s="1"/>
  <c r="B149" i="4"/>
  <c r="E45" i="4"/>
  <c r="H45" i="4" s="1"/>
  <c r="B46" i="4"/>
  <c r="B150" i="4" l="1"/>
  <c r="E149" i="4"/>
  <c r="H149" i="4" s="1"/>
  <c r="E46" i="4"/>
  <c r="H46" i="4" s="1"/>
  <c r="B47" i="4"/>
  <c r="E150" i="4" l="1"/>
  <c r="H150" i="4" s="1"/>
  <c r="B151" i="4"/>
  <c r="E47" i="4"/>
  <c r="H47" i="4" s="1"/>
  <c r="B48" i="4"/>
  <c r="B152" i="4" l="1"/>
  <c r="E151" i="4"/>
  <c r="H151" i="4" s="1"/>
  <c r="B49" i="4"/>
  <c r="E48" i="4"/>
  <c r="H48" i="4" s="1"/>
  <c r="E152" i="4" l="1"/>
  <c r="H152" i="4" s="1"/>
  <c r="B153" i="4"/>
  <c r="E49" i="4"/>
  <c r="H49" i="4" s="1"/>
  <c r="B50" i="4"/>
  <c r="B154" i="4" l="1"/>
  <c r="E153" i="4"/>
  <c r="H153" i="4" s="1"/>
  <c r="E50" i="4"/>
  <c r="H50" i="4" s="1"/>
  <c r="B51" i="4"/>
  <c r="E154" i="4" l="1"/>
  <c r="H154" i="4" s="1"/>
  <c r="B155" i="4"/>
  <c r="B52" i="4"/>
  <c r="E51" i="4"/>
  <c r="H51" i="4" s="1"/>
  <c r="I51" i="4" s="1"/>
  <c r="E155" i="4" l="1"/>
  <c r="H155" i="4" s="1"/>
  <c r="B156" i="4"/>
  <c r="E52" i="4"/>
  <c r="H52" i="4" s="1"/>
  <c r="B53" i="4"/>
  <c r="E156" i="4" l="1"/>
  <c r="H156" i="4" s="1"/>
  <c r="B157" i="4"/>
  <c r="E53" i="4"/>
  <c r="H53" i="4" s="1"/>
  <c r="B54" i="4"/>
  <c r="B158" i="4" l="1"/>
  <c r="E157" i="4"/>
  <c r="H157" i="4" s="1"/>
  <c r="E54" i="4"/>
  <c r="H54" i="4" s="1"/>
  <c r="B55" i="4"/>
  <c r="E158" i="4" l="1"/>
  <c r="H158" i="4" s="1"/>
  <c r="B159" i="4"/>
  <c r="E55" i="4"/>
  <c r="H55" i="4" s="1"/>
  <c r="B56" i="4"/>
  <c r="B160" i="4" l="1"/>
  <c r="E159" i="4"/>
  <c r="H159" i="4" s="1"/>
  <c r="E56" i="4"/>
  <c r="H56" i="4" s="1"/>
  <c r="B57" i="4"/>
  <c r="E160" i="4" l="1"/>
  <c r="H160" i="4" s="1"/>
  <c r="B161" i="4"/>
  <c r="E57" i="4"/>
  <c r="H57" i="4" s="1"/>
  <c r="B58" i="4"/>
  <c r="B162" i="4" l="1"/>
  <c r="E161" i="4"/>
  <c r="H161" i="4" s="1"/>
  <c r="E58" i="4"/>
  <c r="H58" i="4" s="1"/>
  <c r="B59" i="4"/>
  <c r="E162" i="4" l="1"/>
  <c r="H162" i="4" s="1"/>
  <c r="B163" i="4"/>
  <c r="E59" i="4"/>
  <c r="H59" i="4" s="1"/>
  <c r="B60" i="4"/>
  <c r="B164" i="4" l="1"/>
  <c r="E163" i="4"/>
  <c r="H163" i="4" s="1"/>
  <c r="E60" i="4"/>
  <c r="H60" i="4" s="1"/>
  <c r="B61" i="4"/>
  <c r="E164" i="4" l="1"/>
  <c r="H164" i="4" s="1"/>
  <c r="B165" i="4"/>
  <c r="E61" i="4"/>
  <c r="H61" i="4" s="1"/>
  <c r="B62" i="4"/>
  <c r="E165" i="4" l="1"/>
  <c r="H165" i="4" s="1"/>
  <c r="B166" i="4"/>
  <c r="E62" i="4"/>
  <c r="H62" i="4" s="1"/>
  <c r="B63" i="4"/>
  <c r="E166" i="4" l="1"/>
  <c r="H166" i="4" s="1"/>
  <c r="B167" i="4"/>
  <c r="E63" i="4"/>
  <c r="H63" i="4" s="1"/>
  <c r="B64" i="4"/>
  <c r="B168" i="4" l="1"/>
  <c r="E167" i="4"/>
  <c r="H167" i="4" s="1"/>
  <c r="E64" i="4"/>
  <c r="H64" i="4" s="1"/>
  <c r="B65" i="4"/>
  <c r="B169" i="4" l="1"/>
  <c r="E168" i="4"/>
  <c r="H168" i="4" s="1"/>
  <c r="E65" i="4"/>
  <c r="H65" i="4" s="1"/>
  <c r="B66" i="4"/>
  <c r="B170" i="4" l="1"/>
  <c r="E169" i="4"/>
  <c r="H169" i="4" s="1"/>
  <c r="E66" i="4"/>
  <c r="H66" i="4" s="1"/>
  <c r="B67" i="4"/>
  <c r="E170" i="4" l="1"/>
  <c r="H170" i="4" s="1"/>
  <c r="B171" i="4"/>
  <c r="E67" i="4"/>
  <c r="H67" i="4" s="1"/>
  <c r="B68" i="4"/>
  <c r="B172" i="4" l="1"/>
  <c r="E171" i="4"/>
  <c r="H171" i="4" s="1"/>
  <c r="E68" i="4"/>
  <c r="H68" i="4" s="1"/>
  <c r="B69" i="4"/>
  <c r="B173" i="4" l="1"/>
  <c r="E172" i="4"/>
  <c r="H172" i="4" s="1"/>
  <c r="E69" i="4"/>
  <c r="H69" i="4" s="1"/>
  <c r="B70" i="4"/>
  <c r="B174" i="4" l="1"/>
  <c r="E173" i="4"/>
  <c r="H173" i="4" s="1"/>
  <c r="E70" i="4"/>
  <c r="H70" i="4" s="1"/>
  <c r="B71" i="4"/>
  <c r="E174" i="4" l="1"/>
  <c r="H174" i="4" s="1"/>
  <c r="B175" i="4"/>
  <c r="E71" i="4"/>
  <c r="H71" i="4" s="1"/>
  <c r="B72" i="4"/>
  <c r="B176" i="4" l="1"/>
  <c r="E175" i="4"/>
  <c r="H175" i="4" s="1"/>
  <c r="E72" i="4"/>
  <c r="H72" i="4" s="1"/>
  <c r="B73" i="4"/>
  <c r="E176" i="4" l="1"/>
  <c r="H176" i="4" s="1"/>
  <c r="B177" i="4"/>
  <c r="E73" i="4"/>
  <c r="H73" i="4" s="1"/>
  <c r="B74" i="4"/>
  <c r="B178" i="4" l="1"/>
  <c r="E177" i="4"/>
  <c r="H177" i="4" s="1"/>
  <c r="E74" i="4"/>
  <c r="H74" i="4" s="1"/>
  <c r="B75" i="4"/>
  <c r="E178" i="4" l="1"/>
  <c r="H178" i="4" s="1"/>
  <c r="B179" i="4"/>
  <c r="E75" i="4"/>
  <c r="H75" i="4" s="1"/>
  <c r="B76" i="4"/>
  <c r="B180" i="4" l="1"/>
  <c r="E179" i="4"/>
  <c r="H179" i="4" s="1"/>
  <c r="E76" i="4"/>
  <c r="H76" i="4" s="1"/>
  <c r="B77" i="4"/>
  <c r="E180" i="4" l="1"/>
  <c r="H180" i="4" s="1"/>
  <c r="B181" i="4"/>
  <c r="E77" i="4"/>
  <c r="H77" i="4" s="1"/>
  <c r="B78" i="4"/>
  <c r="B182" i="4" l="1"/>
  <c r="E181" i="4"/>
  <c r="H181" i="4" s="1"/>
  <c r="E78" i="4"/>
  <c r="H78" i="4" s="1"/>
  <c r="B79" i="4"/>
  <c r="E182" i="4" l="1"/>
  <c r="H182" i="4" s="1"/>
  <c r="B183" i="4"/>
  <c r="E79" i="4"/>
  <c r="H79" i="4" s="1"/>
  <c r="B80" i="4"/>
  <c r="B184" i="4" l="1"/>
  <c r="E183" i="4"/>
  <c r="H183" i="4" s="1"/>
  <c r="E80" i="4"/>
  <c r="H80" i="4" s="1"/>
  <c r="B81" i="4"/>
  <c r="E184" i="4" l="1"/>
  <c r="H184" i="4" s="1"/>
  <c r="B185" i="4"/>
  <c r="E81" i="4"/>
  <c r="H81" i="4" s="1"/>
  <c r="B82" i="4"/>
  <c r="B186" i="4" l="1"/>
  <c r="E185" i="4"/>
  <c r="H185" i="4" s="1"/>
  <c r="E82" i="4"/>
  <c r="H82" i="4" s="1"/>
  <c r="B83" i="4"/>
  <c r="E186" i="4" l="1"/>
  <c r="H186" i="4" s="1"/>
  <c r="B187" i="4"/>
  <c r="E83" i="4"/>
  <c r="H83" i="4" s="1"/>
  <c r="B84" i="4"/>
  <c r="B188" i="4" l="1"/>
  <c r="E187" i="4"/>
  <c r="H187" i="4" s="1"/>
  <c r="E84" i="4"/>
  <c r="H84" i="4" s="1"/>
  <c r="B85" i="4"/>
  <c r="E188" i="4" l="1"/>
  <c r="H188" i="4" s="1"/>
  <c r="B189" i="4"/>
  <c r="E85" i="4"/>
  <c r="H85" i="4" s="1"/>
  <c r="B86" i="4"/>
  <c r="B190" i="4" l="1"/>
  <c r="E189" i="4"/>
  <c r="H189" i="4" s="1"/>
  <c r="E86" i="4"/>
  <c r="H86" i="4" s="1"/>
  <c r="B87" i="4"/>
  <c r="E190" i="4" l="1"/>
  <c r="H190" i="4" s="1"/>
  <c r="B191" i="4"/>
  <c r="E87" i="4"/>
  <c r="H87" i="4" s="1"/>
  <c r="B88" i="4"/>
  <c r="B192" i="4" l="1"/>
  <c r="E191" i="4"/>
  <c r="H191" i="4" s="1"/>
  <c r="E88" i="4"/>
  <c r="H88" i="4" s="1"/>
  <c r="B89" i="4"/>
  <c r="E192" i="4" l="1"/>
  <c r="H192" i="4" s="1"/>
  <c r="B193" i="4"/>
  <c r="E89" i="4"/>
  <c r="H89" i="4" s="1"/>
  <c r="B90" i="4"/>
  <c r="E193" i="4" l="1"/>
  <c r="H193" i="4" s="1"/>
  <c r="B194" i="4"/>
  <c r="E90" i="4"/>
  <c r="H90" i="4" s="1"/>
  <c r="B91" i="4"/>
  <c r="B195" i="4" l="1"/>
  <c r="E194" i="4"/>
  <c r="H194" i="4" s="1"/>
  <c r="E91" i="4"/>
  <c r="H91" i="4" s="1"/>
  <c r="B92" i="4"/>
  <c r="E195" i="4" l="1"/>
  <c r="H195" i="4" s="1"/>
  <c r="B196" i="4"/>
  <c r="E92" i="4"/>
  <c r="H92" i="4" s="1"/>
  <c r="B93" i="4"/>
  <c r="B197" i="4" l="1"/>
  <c r="E196" i="4"/>
  <c r="H196" i="4" s="1"/>
  <c r="E93" i="4"/>
  <c r="H93" i="4" s="1"/>
  <c r="B94" i="4"/>
  <c r="E94" i="4" s="1"/>
  <c r="H94" i="4" s="1"/>
  <c r="I94" i="4" s="1"/>
  <c r="E197" i="4" l="1"/>
  <c r="H197" i="4" s="1"/>
  <c r="B198" i="4"/>
  <c r="E198" i="4" l="1"/>
  <c r="H198" i="4" s="1"/>
  <c r="B199" i="4"/>
  <c r="B200" i="4" l="1"/>
  <c r="E199" i="4"/>
  <c r="H199" i="4" s="1"/>
  <c r="E200" i="4" l="1"/>
  <c r="H200" i="4" s="1"/>
  <c r="B201" i="4"/>
  <c r="B202" i="4" l="1"/>
  <c r="E201" i="4"/>
  <c r="H201" i="4" s="1"/>
  <c r="E202" i="4" l="1"/>
  <c r="H202" i="4" s="1"/>
  <c r="B203" i="4"/>
  <c r="B204" i="4" l="1"/>
  <c r="E203" i="4"/>
  <c r="H203" i="4" s="1"/>
  <c r="E204" i="4" l="1"/>
  <c r="H204" i="4" s="1"/>
  <c r="B205" i="4"/>
  <c r="B206" i="4" l="1"/>
  <c r="E205" i="4"/>
  <c r="H205" i="4" s="1"/>
  <c r="E206" i="4" l="1"/>
  <c r="H206" i="4" s="1"/>
  <c r="B207" i="4"/>
  <c r="B208" i="4" l="1"/>
  <c r="E207" i="4"/>
  <c r="H207" i="4" s="1"/>
  <c r="E208" i="4" l="1"/>
  <c r="H208" i="4" s="1"/>
  <c r="B209" i="4"/>
  <c r="B210" i="4" l="1"/>
  <c r="E209" i="4"/>
  <c r="H209" i="4" s="1"/>
  <c r="E210" i="4" l="1"/>
  <c r="H210" i="4" s="1"/>
  <c r="B211" i="4"/>
  <c r="B212" i="4" l="1"/>
  <c r="E211" i="4"/>
  <c r="H211" i="4" s="1"/>
  <c r="E212" i="4" l="1"/>
  <c r="H212" i="4" s="1"/>
  <c r="B213" i="4"/>
  <c r="B214" i="4" l="1"/>
  <c r="E213" i="4"/>
  <c r="H213" i="4" s="1"/>
  <c r="E214" i="4" l="1"/>
  <c r="H214" i="4" s="1"/>
  <c r="B215" i="4"/>
  <c r="E215" i="4" l="1"/>
  <c r="H215" i="4" s="1"/>
  <c r="B216" i="4"/>
  <c r="E216" i="4" l="1"/>
  <c r="H216" i="4" s="1"/>
  <c r="B217" i="4"/>
  <c r="E217" i="4" l="1"/>
  <c r="H217" i="4" s="1"/>
  <c r="B218" i="4"/>
  <c r="E218" i="4" l="1"/>
  <c r="H218" i="4" s="1"/>
  <c r="B219" i="4"/>
  <c r="E219" i="4" l="1"/>
  <c r="H219" i="4" s="1"/>
  <c r="B220" i="4"/>
  <c r="E220" i="4" l="1"/>
  <c r="H220" i="4" s="1"/>
  <c r="B221" i="4"/>
  <c r="E221" i="4" l="1"/>
  <c r="H221" i="4" s="1"/>
  <c r="B222" i="4"/>
  <c r="E222" i="4" l="1"/>
  <c r="H222" i="4" s="1"/>
  <c r="B223" i="4"/>
  <c r="E223" i="4" l="1"/>
  <c r="H223" i="4" s="1"/>
  <c r="B224" i="4"/>
  <c r="E224" i="4" l="1"/>
  <c r="H224" i="4" s="1"/>
  <c r="B225" i="4"/>
  <c r="E225" i="4" l="1"/>
  <c r="H225" i="4" s="1"/>
  <c r="B226" i="4"/>
  <c r="E226" i="4" l="1"/>
  <c r="H226" i="4" s="1"/>
  <c r="B227" i="4"/>
  <c r="E227" i="4" l="1"/>
  <c r="H227" i="4" s="1"/>
  <c r="B228" i="4"/>
  <c r="E228" i="4" l="1"/>
  <c r="H228" i="4" s="1"/>
  <c r="B229" i="4"/>
  <c r="E229" i="4" l="1"/>
  <c r="H229" i="4" s="1"/>
  <c r="B230" i="4"/>
  <c r="E230" i="4" l="1"/>
  <c r="H230" i="4" s="1"/>
  <c r="B231" i="4"/>
  <c r="E231" i="4" l="1"/>
  <c r="H231" i="4" s="1"/>
  <c r="B232" i="4"/>
  <c r="E232" i="4" l="1"/>
  <c r="H232" i="4" s="1"/>
  <c r="B233" i="4"/>
  <c r="E233" i="4" l="1"/>
  <c r="H233" i="4" s="1"/>
  <c r="B234" i="4"/>
  <c r="E234" i="4" l="1"/>
  <c r="H234" i="4" s="1"/>
  <c r="B235" i="4"/>
  <c r="E235" i="4" l="1"/>
  <c r="H235" i="4" s="1"/>
  <c r="B236" i="4"/>
  <c r="E236" i="4" l="1"/>
  <c r="H236" i="4" s="1"/>
  <c r="B237" i="4"/>
  <c r="E237" i="4" l="1"/>
  <c r="H237" i="4" s="1"/>
  <c r="B238" i="4"/>
  <c r="E238" i="4" l="1"/>
  <c r="H238" i="4" s="1"/>
  <c r="B239" i="4"/>
  <c r="E239" i="4" l="1"/>
  <c r="H239" i="4" s="1"/>
  <c r="B240" i="4"/>
  <c r="E240" i="4" l="1"/>
  <c r="H240" i="4" s="1"/>
  <c r="B241" i="4"/>
  <c r="E241" i="4" l="1"/>
  <c r="H241" i="4" s="1"/>
  <c r="B242" i="4"/>
  <c r="E242" i="4" l="1"/>
  <c r="H242" i="4" s="1"/>
  <c r="B243" i="4"/>
  <c r="E243" i="4" l="1"/>
  <c r="H243" i="4" s="1"/>
  <c r="B244" i="4"/>
  <c r="E244" i="4" l="1"/>
  <c r="H244" i="4" s="1"/>
  <c r="B245" i="4"/>
  <c r="E245" i="4" l="1"/>
  <c r="H245" i="4" s="1"/>
  <c r="B246" i="4"/>
  <c r="E246" i="4" l="1"/>
  <c r="H246" i="4" s="1"/>
  <c r="B247" i="4"/>
  <c r="E247" i="4" l="1"/>
  <c r="H247" i="4" s="1"/>
  <c r="B248" i="4"/>
  <c r="E248" i="4" l="1"/>
  <c r="H248" i="4" s="1"/>
  <c r="B249" i="4"/>
  <c r="E249" i="4" l="1"/>
  <c r="H249" i="4" s="1"/>
  <c r="B250" i="4"/>
  <c r="E250" i="4" l="1"/>
  <c r="H250" i="4" s="1"/>
  <c r="B251" i="4"/>
  <c r="E251" i="4" l="1"/>
  <c r="H251" i="4" s="1"/>
  <c r="B252" i="4"/>
  <c r="E252" i="4" l="1"/>
  <c r="H252" i="4" s="1"/>
  <c r="B253" i="4"/>
  <c r="E253" i="4" l="1"/>
  <c r="H253" i="4" s="1"/>
  <c r="B254" i="4"/>
  <c r="E254" i="4" l="1"/>
  <c r="H254" i="4" s="1"/>
  <c r="B255" i="4"/>
  <c r="E255" i="4" l="1"/>
  <c r="H255" i="4" s="1"/>
  <c r="B256" i="4"/>
  <c r="E256" i="4" l="1"/>
  <c r="H256" i="4" s="1"/>
  <c r="B257" i="4"/>
  <c r="E257" i="4" l="1"/>
  <c r="H257" i="4" s="1"/>
  <c r="B258" i="4"/>
  <c r="E258" i="4" l="1"/>
  <c r="H258" i="4" s="1"/>
  <c r="B259" i="4"/>
  <c r="E259" i="4" l="1"/>
  <c r="H259" i="4" s="1"/>
  <c r="B260" i="4"/>
  <c r="E260" i="4" l="1"/>
  <c r="H260" i="4" s="1"/>
  <c r="B261" i="4"/>
  <c r="E261" i="4" l="1"/>
  <c r="H261" i="4" s="1"/>
  <c r="B262" i="4"/>
  <c r="E262" i="4" l="1"/>
  <c r="H262" i="4" s="1"/>
  <c r="B263" i="4"/>
  <c r="E263" i="4" l="1"/>
  <c r="H263" i="4" s="1"/>
  <c r="B264" i="4"/>
  <c r="E264" i="4" l="1"/>
  <c r="H264" i="4" s="1"/>
  <c r="B265" i="4"/>
  <c r="E265" i="4" l="1"/>
  <c r="H265" i="4" s="1"/>
  <c r="B266" i="4"/>
  <c r="E266" i="4" l="1"/>
  <c r="H266" i="4" s="1"/>
  <c r="B267" i="4"/>
  <c r="E267" i="4" l="1"/>
  <c r="H267" i="4" s="1"/>
  <c r="B268" i="4"/>
  <c r="E268" i="4" l="1"/>
  <c r="H268" i="4" s="1"/>
  <c r="B269" i="4"/>
  <c r="E269" i="4" l="1"/>
  <c r="H269" i="4" s="1"/>
  <c r="B270" i="4"/>
  <c r="E270" i="4" l="1"/>
  <c r="H270" i="4" s="1"/>
  <c r="B271" i="4"/>
  <c r="E271" i="4" l="1"/>
  <c r="H271" i="4" s="1"/>
  <c r="B272" i="4"/>
  <c r="E272" i="4" l="1"/>
  <c r="H272" i="4" s="1"/>
  <c r="B273" i="4"/>
  <c r="E273" i="4" l="1"/>
  <c r="H273" i="4" s="1"/>
  <c r="B274" i="4"/>
  <c r="E274" i="4" l="1"/>
  <c r="H274" i="4" s="1"/>
  <c r="B275" i="4"/>
  <c r="E275" i="4" l="1"/>
  <c r="H275" i="4" s="1"/>
  <c r="B276" i="4"/>
  <c r="E276" i="4" l="1"/>
  <c r="H276" i="4" s="1"/>
  <c r="B277" i="4"/>
  <c r="E277" i="4" l="1"/>
  <c r="H277" i="4" s="1"/>
  <c r="B278" i="4"/>
  <c r="E278" i="4" l="1"/>
  <c r="H278" i="4" s="1"/>
  <c r="B279" i="4"/>
  <c r="E279" i="4" l="1"/>
  <c r="H279" i="4" s="1"/>
  <c r="B280" i="4"/>
  <c r="E280" i="4" l="1"/>
  <c r="H280" i="4" s="1"/>
  <c r="B281" i="4"/>
  <c r="E281" i="4" l="1"/>
  <c r="H281" i="4" s="1"/>
  <c r="B282" i="4"/>
  <c r="B283" i="4" l="1"/>
  <c r="E282" i="4"/>
  <c r="H282" i="4" s="1"/>
  <c r="E283" i="4" l="1"/>
  <c r="H283" i="4" s="1"/>
  <c r="B284" i="4"/>
  <c r="B285" i="4" l="1"/>
  <c r="E284" i="4"/>
  <c r="H284" i="4" s="1"/>
  <c r="E285" i="4" l="1"/>
  <c r="H285" i="4" s="1"/>
  <c r="B286" i="4"/>
  <c r="B287" i="4" l="1"/>
  <c r="E286" i="4"/>
  <c r="H286" i="4" s="1"/>
  <c r="E287" i="4" l="1"/>
  <c r="H287" i="4" s="1"/>
  <c r="B288" i="4"/>
  <c r="B289" i="4" l="1"/>
  <c r="E288" i="4"/>
  <c r="H288" i="4" s="1"/>
  <c r="B290" i="4" l="1"/>
  <c r="E289" i="4"/>
  <c r="H289" i="4" s="1"/>
  <c r="B291" i="4" l="1"/>
  <c r="E290" i="4"/>
  <c r="H290" i="4" s="1"/>
  <c r="E291" i="4" l="1"/>
  <c r="H291" i="4" s="1"/>
  <c r="B292" i="4"/>
  <c r="B293" i="4" l="1"/>
  <c r="E292" i="4"/>
  <c r="H292" i="4" s="1"/>
  <c r="E293" i="4" l="1"/>
  <c r="H293" i="4" s="1"/>
  <c r="B294" i="4"/>
  <c r="B295" i="4" l="1"/>
  <c r="E294" i="4"/>
  <c r="H294" i="4" s="1"/>
  <c r="E295" i="4" l="1"/>
  <c r="H295" i="4" s="1"/>
  <c r="B296" i="4"/>
  <c r="B297" i="4" l="1"/>
  <c r="E296" i="4"/>
  <c r="H296" i="4" s="1"/>
  <c r="E297" i="4" l="1"/>
  <c r="H297" i="4" s="1"/>
  <c r="B298" i="4"/>
  <c r="B299" i="4" l="1"/>
  <c r="E298" i="4"/>
  <c r="H298" i="4" s="1"/>
  <c r="E299" i="4" l="1"/>
  <c r="H299" i="4" s="1"/>
  <c r="B300" i="4"/>
  <c r="B301" i="4" l="1"/>
  <c r="E300" i="4"/>
  <c r="H300" i="4" s="1"/>
  <c r="E301" i="4" l="1"/>
  <c r="H301" i="4" s="1"/>
  <c r="B302" i="4"/>
  <c r="B303" i="4" l="1"/>
  <c r="E302" i="4"/>
  <c r="H302" i="4" s="1"/>
  <c r="E303" i="4" l="1"/>
  <c r="H303" i="4" s="1"/>
  <c r="B304" i="4"/>
  <c r="B305" i="4" l="1"/>
  <c r="E304" i="4"/>
  <c r="H304" i="4" s="1"/>
  <c r="E305" i="4" l="1"/>
  <c r="H305" i="4" s="1"/>
  <c r="B306" i="4"/>
  <c r="B307" i="4" l="1"/>
  <c r="E306" i="4"/>
  <c r="H306" i="4" s="1"/>
  <c r="E307" i="4" l="1"/>
  <c r="H307" i="4" s="1"/>
  <c r="B308" i="4"/>
  <c r="B309" i="4" l="1"/>
  <c r="E308" i="4"/>
  <c r="H308" i="4" s="1"/>
  <c r="E309" i="4" l="1"/>
  <c r="H309" i="4" s="1"/>
  <c r="B310" i="4"/>
  <c r="B311" i="4" l="1"/>
  <c r="E310" i="4"/>
  <c r="H310" i="4" s="1"/>
  <c r="E311" i="4" l="1"/>
  <c r="H311" i="4" s="1"/>
  <c r="B312" i="4"/>
  <c r="B313" i="4" l="1"/>
  <c r="E312" i="4"/>
  <c r="H312" i="4" s="1"/>
  <c r="E313" i="4" l="1"/>
  <c r="H313" i="4" s="1"/>
  <c r="B314" i="4"/>
  <c r="E314" i="4" l="1"/>
  <c r="H314" i="4" s="1"/>
  <c r="B315" i="4"/>
  <c r="E315" i="4" l="1"/>
  <c r="H315" i="4" s="1"/>
  <c r="B316" i="4"/>
  <c r="B317" i="4" l="1"/>
  <c r="E316" i="4"/>
  <c r="H316" i="4" s="1"/>
  <c r="E317" i="4" l="1"/>
  <c r="H317" i="4" s="1"/>
  <c r="B318" i="4"/>
  <c r="E318" i="4" l="1"/>
  <c r="H318" i="4" s="1"/>
  <c r="B319" i="4"/>
  <c r="E319" i="4" l="1"/>
  <c r="H319" i="4" s="1"/>
  <c r="B320" i="4"/>
  <c r="B321" i="4" l="1"/>
  <c r="E320" i="4"/>
  <c r="H320" i="4" s="1"/>
  <c r="E321" i="4" l="1"/>
  <c r="H321" i="4" s="1"/>
  <c r="B322" i="4"/>
  <c r="E322" i="4" l="1"/>
  <c r="H322" i="4" s="1"/>
  <c r="B323" i="4"/>
  <c r="E323" i="4" l="1"/>
  <c r="H323" i="4" s="1"/>
  <c r="B324" i="4"/>
  <c r="B325" i="4" l="1"/>
  <c r="E324" i="4"/>
  <c r="H324" i="4" s="1"/>
  <c r="E325" i="4" l="1"/>
  <c r="H325" i="4" s="1"/>
  <c r="B326" i="4"/>
  <c r="B327" i="4" l="1"/>
  <c r="E326" i="4"/>
  <c r="H326" i="4" s="1"/>
  <c r="E327" i="4" l="1"/>
  <c r="H327" i="4" s="1"/>
  <c r="B328" i="4"/>
  <c r="E328" i="4" l="1"/>
  <c r="H328" i="4" s="1"/>
  <c r="B329" i="4"/>
  <c r="E329" i="4" s="1"/>
  <c r="H329" i="4" s="1"/>
</calcChain>
</file>

<file path=xl/comments1.xml><?xml version="1.0" encoding="utf-8"?>
<comments xmlns="http://schemas.openxmlformats.org/spreadsheetml/2006/main">
  <authors>
    <author>作者</author>
  </authors>
  <commentList>
    <comment ref="B24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继续计算罚息</t>
        </r>
      </text>
    </comment>
  </commentList>
</comments>
</file>

<file path=xl/sharedStrings.xml><?xml version="1.0" encoding="utf-8"?>
<sst xmlns="http://schemas.openxmlformats.org/spreadsheetml/2006/main" count="479" uniqueCount="159">
  <si>
    <t>租金罚息</t>
  </si>
  <si>
    <t>车辆抵押公证费</t>
  </si>
  <si>
    <t>保证金</t>
  </si>
  <si>
    <t>管理费</t>
  </si>
  <si>
    <t>首期租金</t>
  </si>
  <si>
    <t>GPS费用</t>
  </si>
  <si>
    <t>第1期本金</t>
  </si>
  <si>
    <t>第1期利息</t>
  </si>
  <si>
    <t>第2期本金</t>
  </si>
  <si>
    <t>第2期利息</t>
  </si>
  <si>
    <t>第3期本金</t>
  </si>
  <si>
    <t>第3期利息</t>
  </si>
  <si>
    <t>第4期本金</t>
  </si>
  <si>
    <t>第4期利息</t>
  </si>
  <si>
    <t>第5期本金</t>
  </si>
  <si>
    <t>第5期利息</t>
  </si>
  <si>
    <t>第6期本金</t>
  </si>
  <si>
    <t>第6期利息</t>
  </si>
  <si>
    <t>第7期本金</t>
  </si>
  <si>
    <t>第7期利息</t>
  </si>
  <si>
    <t>第8期本金</t>
  </si>
  <si>
    <t>第8期利息</t>
  </si>
  <si>
    <t>第9期本金</t>
  </si>
  <si>
    <t>第9期利息</t>
  </si>
  <si>
    <t>第10期本金</t>
  </si>
  <si>
    <t>第10期利息</t>
  </si>
  <si>
    <t>分解单编号</t>
  </si>
  <si>
    <t>来款时间</t>
  </si>
  <si>
    <t>来款金额</t>
  </si>
  <si>
    <t>应付时间</t>
  </si>
  <si>
    <t>回款项目</t>
  </si>
  <si>
    <t>实收金额</t>
  </si>
  <si>
    <t>制作时间</t>
  </si>
  <si>
    <t>确认时间</t>
  </si>
  <si>
    <t>财务标记</t>
  </si>
  <si>
    <t>邮寄标记</t>
  </si>
  <si>
    <t>未邮寄</t>
  </si>
  <si>
    <t>第11期本金</t>
  </si>
  <si>
    <t>第11期利息</t>
  </si>
  <si>
    <t>第12期本金</t>
  </si>
  <si>
    <t>第12期利息</t>
  </si>
  <si>
    <t>第13期本金</t>
  </si>
  <si>
    <t>第13期利息</t>
  </si>
  <si>
    <t xml:space="preserve">编号 </t>
  </si>
  <si>
    <t xml:space="preserve">资金编号 </t>
  </si>
  <si>
    <t xml:space="preserve">来款时间 </t>
  </si>
  <si>
    <t xml:space="preserve">来款金额 </t>
  </si>
  <si>
    <t xml:space="preserve">应付时间 </t>
  </si>
  <si>
    <t xml:space="preserve">回款项目 </t>
  </si>
  <si>
    <t xml:space="preserve">实收金额 </t>
  </si>
  <si>
    <t xml:space="preserve">制作时间 </t>
  </si>
  <si>
    <t xml:space="preserve">确认时间 </t>
  </si>
  <si>
    <t>是否红单</t>
  </si>
  <si>
    <t xml:space="preserve">车辆抵押公证费 </t>
  </si>
  <si>
    <t xml:space="preserve">保证金 </t>
  </si>
  <si>
    <t xml:space="preserve">管理费 </t>
  </si>
  <si>
    <t xml:space="preserve">首期租金 </t>
  </si>
  <si>
    <t xml:space="preserve">GPS费用 </t>
  </si>
  <si>
    <t xml:space="preserve">第1期本金 </t>
  </si>
  <si>
    <t xml:space="preserve">第1期利息 </t>
  </si>
  <si>
    <t xml:space="preserve">第2期本金 </t>
  </si>
  <si>
    <t xml:space="preserve">第2期利息 </t>
  </si>
  <si>
    <t xml:space="preserve">租金罚息 </t>
  </si>
  <si>
    <t xml:space="preserve">第3期本金 </t>
  </si>
  <si>
    <t xml:space="preserve">第3期利息 </t>
  </si>
  <si>
    <t xml:space="preserve">第4期利息 </t>
  </si>
  <si>
    <t xml:space="preserve">第4期本金 </t>
  </si>
  <si>
    <t xml:space="preserve">第5期利息 </t>
  </si>
  <si>
    <t xml:space="preserve">第5期本金 </t>
  </si>
  <si>
    <t xml:space="preserve">第6期本金 </t>
  </si>
  <si>
    <t xml:space="preserve">ZJ20100925039906 </t>
  </si>
  <si>
    <t xml:space="preserve">第6期利息 </t>
  </si>
  <si>
    <t xml:space="preserve">ZJ20100925039868 </t>
  </si>
  <si>
    <t xml:space="preserve">ZJ20100925039863 </t>
  </si>
  <si>
    <t xml:space="preserve">第7期本金 </t>
  </si>
  <si>
    <t xml:space="preserve">第7期利息 </t>
  </si>
  <si>
    <t xml:space="preserve">ZJ20100925039632 </t>
  </si>
  <si>
    <t xml:space="preserve">ZJ20100925039637 </t>
  </si>
  <si>
    <t xml:space="preserve">第8期利息 </t>
  </si>
  <si>
    <t xml:space="preserve">第8期本金 </t>
  </si>
  <si>
    <t xml:space="preserve">ZJ20100925039569 </t>
  </si>
  <si>
    <t xml:space="preserve">ZJ20100925039564 </t>
  </si>
  <si>
    <t xml:space="preserve">第9期利息 </t>
  </si>
  <si>
    <t xml:space="preserve">第9期本金 </t>
  </si>
  <si>
    <t xml:space="preserve">第10期利息 </t>
  </si>
  <si>
    <t xml:space="preserve">ZJ20100925039483 </t>
  </si>
  <si>
    <t xml:space="preserve">ZJ20100925039479 </t>
  </si>
  <si>
    <t xml:space="preserve">第10期本金 </t>
  </si>
  <si>
    <t xml:space="preserve">第11期利息 </t>
  </si>
  <si>
    <t xml:space="preserve">ZJ20101015093307 </t>
  </si>
  <si>
    <t xml:space="preserve">ZJ20101124099437 </t>
  </si>
  <si>
    <t xml:space="preserve">第11期本金 </t>
  </si>
  <si>
    <t xml:space="preserve">第12期利息 </t>
  </si>
  <si>
    <t xml:space="preserve">第12期本金 </t>
  </si>
  <si>
    <t xml:space="preserve">第13期本金 </t>
  </si>
  <si>
    <t xml:space="preserve">第13期利息 </t>
  </si>
  <si>
    <t xml:space="preserve">ZJ20110111030309 </t>
  </si>
  <si>
    <t xml:space="preserve">第14期本金 </t>
  </si>
  <si>
    <t xml:space="preserve">第14期利息 </t>
  </si>
  <si>
    <t xml:space="preserve">ZJ20110225043464 </t>
  </si>
  <si>
    <t xml:space="preserve">第18期本金 </t>
  </si>
  <si>
    <t xml:space="preserve">第18期利息 </t>
  </si>
  <si>
    <t xml:space="preserve">ZJ20110324039843 </t>
  </si>
  <si>
    <t xml:space="preserve">第19期本金 </t>
  </si>
  <si>
    <t xml:space="preserve">第19期利息 </t>
  </si>
  <si>
    <t xml:space="preserve">ZJ20110527088676 </t>
  </si>
  <si>
    <t xml:space="preserve">第20期利息 </t>
  </si>
  <si>
    <t xml:space="preserve">第20期本金 </t>
  </si>
  <si>
    <t xml:space="preserve">ZJ20110620077408 </t>
  </si>
  <si>
    <t xml:space="preserve">第21期本金 </t>
  </si>
  <si>
    <t xml:space="preserve">第21期利息 </t>
  </si>
  <si>
    <t xml:space="preserve">ZJ20110621089938 </t>
  </si>
  <si>
    <t xml:space="preserve">第22期利息 </t>
  </si>
  <si>
    <t xml:space="preserve">第22期本金 </t>
  </si>
  <si>
    <t xml:space="preserve">ZJ20110722033082 </t>
  </si>
  <si>
    <t xml:space="preserve">ZJ20110730069810 </t>
  </si>
  <si>
    <t xml:space="preserve">第23期利息 </t>
  </si>
  <si>
    <t xml:space="preserve">第23期本金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</si>
  <si>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</si>
  <si>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期数</t>
    <phoneticPr fontId="2" type="noConversion"/>
  </si>
  <si>
    <t>应付租金及罚息情况</t>
    <phoneticPr fontId="2" type="noConversion"/>
  </si>
  <si>
    <t>实付租金情况</t>
    <phoneticPr fontId="2" type="noConversion"/>
  </si>
  <si>
    <t>日期</t>
    <phoneticPr fontId="2" type="noConversion"/>
  </si>
  <si>
    <t>应交租金</t>
    <phoneticPr fontId="2" type="noConversion"/>
  </si>
  <si>
    <t>应交罚息</t>
    <phoneticPr fontId="2" type="noConversion"/>
  </si>
  <si>
    <t>备注</t>
    <phoneticPr fontId="2" type="noConversion"/>
  </si>
  <si>
    <t>实交租金</t>
    <phoneticPr fontId="2" type="noConversion"/>
  </si>
  <si>
    <t>实交罚息</t>
    <phoneticPr fontId="2" type="noConversion"/>
  </si>
  <si>
    <t>客户来款日期</t>
    <phoneticPr fontId="2" type="noConversion"/>
  </si>
  <si>
    <t>支付金额</t>
    <phoneticPr fontId="2" type="noConversion"/>
  </si>
  <si>
    <t>逾期租金</t>
    <phoneticPr fontId="2" type="noConversion"/>
  </si>
  <si>
    <t>逾期罚息</t>
    <phoneticPr fontId="2" type="noConversion"/>
  </si>
  <si>
    <t>逾期132天</t>
    <phoneticPr fontId="2" type="noConversion"/>
  </si>
  <si>
    <t>逾期102天</t>
    <phoneticPr fontId="2" type="noConversion"/>
  </si>
  <si>
    <t>逾期71天</t>
    <phoneticPr fontId="2" type="noConversion"/>
  </si>
  <si>
    <t>逾期40天</t>
    <phoneticPr fontId="2" type="noConversion"/>
  </si>
  <si>
    <t>逾期10天</t>
    <phoneticPr fontId="2" type="noConversion"/>
  </si>
  <si>
    <t>合计</t>
    <phoneticPr fontId="2" type="noConversion"/>
  </si>
  <si>
    <t>等于</t>
    <phoneticPr fontId="2" type="noConversion"/>
  </si>
  <si>
    <t>截止2010.11.04应收客户</t>
    <phoneticPr fontId="2" type="noConversion"/>
  </si>
  <si>
    <t>延期租金增加日期</t>
    <phoneticPr fontId="4" type="noConversion"/>
  </si>
  <si>
    <t>延期租金额</t>
    <phoneticPr fontId="4" type="noConversion"/>
  </si>
  <si>
    <t>滞纳天数</t>
    <phoneticPr fontId="4" type="noConversion"/>
  </si>
  <si>
    <t>本利和</t>
    <phoneticPr fontId="4" type="noConversion"/>
  </si>
  <si>
    <t>滞纳期增加</t>
    <phoneticPr fontId="4" type="noConversion"/>
  </si>
  <si>
    <t>滞纳期减少</t>
    <phoneticPr fontId="4" type="noConversion"/>
  </si>
  <si>
    <t>罚息</t>
    <phoneticPr fontId="4" type="noConversion"/>
  </si>
  <si>
    <t>逾期罚息</t>
    <phoneticPr fontId="4" type="noConversion"/>
  </si>
  <si>
    <t>分解罚息</t>
    <phoneticPr fontId="4" type="noConversion"/>
  </si>
  <si>
    <t>来款时间</t>
    <phoneticPr fontId="4" type="noConversion"/>
  </si>
  <si>
    <t>来款金额</t>
    <phoneticPr fontId="4" type="noConversion"/>
  </si>
  <si>
    <t>对账催收函</t>
    <phoneticPr fontId="2" type="noConversion"/>
  </si>
  <si>
    <t>J22=G22+H22</t>
    <phoneticPr fontId="2" type="noConversion"/>
  </si>
  <si>
    <t xml:space="preserve"> </t>
    <phoneticPr fontId="2" type="noConversion"/>
  </si>
  <si>
    <t>承租人：</t>
    <phoneticPr fontId="2" type="noConversion"/>
  </si>
  <si>
    <t>承租人欠款</t>
    <phoneticPr fontId="2" type="noConversion"/>
  </si>
  <si>
    <t xml:space="preserve">罚息计算表                                   </t>
    <phoneticPr fontId="4" type="noConversion"/>
  </si>
  <si>
    <t>单位：元</t>
    <phoneticPr fontId="2" type="noConversion"/>
  </si>
  <si>
    <t>日/月/年利率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</si>
</sst>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¥&quot;#,##0.00;[Red]&quot;¥&quot;\-#,##0.00"/>
    <numFmt numFmtId="43" formatCode="_ * #,##0.00_ ;_ * \-#,##0.00_ ;_ * &quot;-&quot;??_ ;_ @_ "/>
    <numFmt numFmtId="176" formatCode="#,##0.00_);[Red]\(#,##0.00\)"/>
    <numFmt numFmtId="177" formatCode="0.00_);[Red]\(0.00\)"/>
    <numFmt numFmtId="178" formatCode="0_);[Red]\(0\)"/>
  </numFmts>
  <fonts count="13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color rgb="FFFF0000"/>
      <name val="宋体"/>
      <family val="3"/>
      <charset val="134"/>
    </font>
    <font>
      <b/>
      <sz val="20"/>
      <name val="楷体"/>
      <family val="3"/>
      <charset val="134"/>
    </font>
    <font>
      <b/>
      <sz val="14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0" fillId="2" borderId="0" xfId="0" applyFill="1"/>
    <xf numFmtId="14" fontId="0" fillId="2" borderId="0" xfId="0" applyNumberFormat="1" applyFill="1"/>
    <xf numFmtId="8" fontId="0" fillId="2" borderId="0" xfId="0" applyNumberFormat="1" applyFill="1"/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right" vertical="center"/>
    </xf>
    <xf numFmtId="176" fontId="9" fillId="4" borderId="3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43" fontId="9" fillId="0" borderId="1" xfId="2" applyFont="1" applyBorder="1" applyAlignment="1">
      <alignment horizontal="right" vertical="center"/>
    </xf>
    <xf numFmtId="43" fontId="9" fillId="0" borderId="2" xfId="2" applyFont="1" applyBorder="1" applyAlignment="1">
      <alignment horizontal="right" vertical="center"/>
    </xf>
    <xf numFmtId="43" fontId="9" fillId="0" borderId="1" xfId="2" applyFont="1" applyFill="1" applyBorder="1" applyAlignment="1">
      <alignment horizontal="right" vertical="center"/>
    </xf>
    <xf numFmtId="43" fontId="9" fillId="0" borderId="2" xfId="2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 wrapText="1"/>
    </xf>
    <xf numFmtId="8" fontId="9" fillId="0" borderId="1" xfId="0" applyNumberFormat="1" applyFont="1" applyBorder="1" applyAlignment="1">
      <alignment horizontal="right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vertical="center"/>
    </xf>
    <xf numFmtId="14" fontId="9" fillId="0" borderId="2" xfId="0" applyNumberFormat="1" applyFont="1" applyFill="1" applyBorder="1" applyAlignment="1">
      <alignment horizontal="center" vertical="center"/>
    </xf>
    <xf numFmtId="8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77" fontId="8" fillId="0" borderId="0" xfId="1" applyNumberFormat="1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176" fontId="9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8" fontId="5" fillId="0" borderId="1" xfId="0" applyNumberFormat="1" applyFont="1" applyBorder="1" applyAlignment="1">
      <alignment horizontal="left"/>
    </xf>
    <xf numFmtId="8" fontId="5" fillId="2" borderId="1" xfId="0" applyNumberFormat="1" applyFont="1" applyFill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8" fontId="5" fillId="0" borderId="1" xfId="0" applyNumberFormat="1" applyFont="1" applyBorder="1" applyAlignment="1">
      <alignment horizontal="left" vertical="center"/>
    </xf>
    <xf numFmtId="8" fontId="5" fillId="3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4" fontId="5" fillId="2" borderId="1" xfId="0" applyNumberFormat="1" applyFont="1" applyFill="1" applyBorder="1" applyAlignment="1">
      <alignment horizontal="left" vertical="center"/>
    </xf>
    <xf numFmtId="8" fontId="5" fillId="2" borderId="1" xfId="0" applyNumberFormat="1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7" fontId="2" fillId="0" borderId="15" xfId="0" applyNumberFormat="1" applyFont="1" applyBorder="1" applyAlignment="1">
      <alignment horizontal="center" vertical="center"/>
    </xf>
    <xf numFmtId="177" fontId="2" fillId="0" borderId="16" xfId="0" applyNumberFormat="1" applyFont="1" applyBorder="1" applyAlignment="1">
      <alignment horizontal="center" vertical="center"/>
    </xf>
    <xf numFmtId="177" fontId="10" fillId="0" borderId="17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5" fillId="2" borderId="18" xfId="0" applyNumberFormat="1" applyFont="1" applyFill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14" fontId="5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8" fillId="0" borderId="19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/>
    </xf>
    <xf numFmtId="177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77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Border="1" applyAlignment="1">
      <alignment vertical="center"/>
    </xf>
    <xf numFmtId="10" fontId="2" fillId="0" borderId="11" xfId="0" applyNumberFormat="1" applyFont="1" applyBorder="1" applyAlignment="1">
      <alignment horizontal="center" vertical="center" wrapText="1"/>
    </xf>
    <xf numFmtId="10" fontId="2" fillId="0" borderId="15" xfId="0" applyNumberFormat="1" applyFont="1" applyBorder="1" applyAlignment="1">
      <alignment horizontal="center" vertical="center"/>
    </xf>
    <xf numFmtId="10" fontId="1" fillId="0" borderId="0" xfId="0" applyNumberFormat="1" applyFont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2" borderId="0" xfId="0" applyFont="1" applyFill="1"/>
    <xf numFmtId="14" fontId="5" fillId="2" borderId="0" xfId="0" applyNumberFormat="1" applyFont="1" applyFill="1"/>
    <xf numFmtId="8" fontId="5" fillId="2" borderId="0" xfId="0" applyNumberFormat="1" applyFont="1" applyFill="1"/>
  </cellXfs>
  <cellStyles count="3">
    <cellStyle name="常规" xfId="0" builtinId="0"/>
    <cellStyle name="常规_浦沅台帐" xfId="1"/>
    <cellStyle name="千位分隔" xfId="2" builtinId="3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9"/>
  <sheetViews>
    <sheetView tabSelected="1" workbookViewId="0">
      <selection activeCell="E11" sqref="E11"/>
    </sheetView>
  </sheetViews>
  <sheetFormatPr defaultRowHeight="14.25" x14ac:dyDescent="0.15"/>
  <cols>
    <col min="1" max="1" width="14.25" style="79" customWidth="1"/>
    <col min="2" max="2" width="19.5" style="79" customWidth="1"/>
    <col min="3" max="3" width="12.125" style="88" customWidth="1"/>
    <col min="4" max="4" width="8.5" style="79" customWidth="1"/>
    <col min="5" max="5" width="12.875" style="79" customWidth="1"/>
    <col min="6" max="6" width="10" style="79" customWidth="1"/>
    <col min="7" max="7" width="12" style="79" customWidth="1"/>
    <col min="8" max="8" width="7.5" style="79" bestFit="1" customWidth="1"/>
    <col min="9" max="9" width="11.625" style="79" customWidth="1"/>
    <col min="10" max="10" width="11.125" style="79" customWidth="1"/>
    <col min="11" max="11" width="11.75" style="79" customWidth="1"/>
    <col min="12" max="12" width="10.875" style="79" customWidth="1"/>
    <col min="13" max="16384" width="9" style="79"/>
  </cols>
  <sheetData>
    <row r="1" spans="1:12" ht="19.5" customHeight="1" thickBot="1" x14ac:dyDescent="0.2">
      <c r="A1" s="89" t="s">
        <v>156</v>
      </c>
      <c r="B1" s="89"/>
      <c r="C1" s="89"/>
      <c r="D1" s="89"/>
      <c r="E1" s="89"/>
      <c r="F1" s="89"/>
      <c r="G1" s="89"/>
      <c r="H1" s="78" t="s">
        <v>157</v>
      </c>
    </row>
    <row r="2" spans="1:12" ht="15" thickBot="1" x14ac:dyDescent="0.2">
      <c r="A2" s="59" t="s">
        <v>140</v>
      </c>
      <c r="B2" s="60" t="s">
        <v>141</v>
      </c>
      <c r="C2" s="86" t="s">
        <v>158</v>
      </c>
      <c r="D2" s="61" t="s">
        <v>142</v>
      </c>
      <c r="E2" s="61" t="s">
        <v>143</v>
      </c>
      <c r="F2" s="62" t="s">
        <v>144</v>
      </c>
      <c r="G2" s="62" t="s">
        <v>145</v>
      </c>
      <c r="H2" s="63" t="s">
        <v>146</v>
      </c>
      <c r="I2" s="62" t="s">
        <v>147</v>
      </c>
      <c r="J2" s="62" t="s">
        <v>148</v>
      </c>
      <c r="K2" s="63" t="s">
        <v>149</v>
      </c>
      <c r="L2" s="63" t="s">
        <v>150</v>
      </c>
    </row>
    <row r="3" spans="1:12" ht="15" thickBot="1" x14ac:dyDescent="0.2">
      <c r="A3" s="64">
        <v>41512</v>
      </c>
      <c r="B3" s="65">
        <v>166775.88</v>
      </c>
      <c r="C3" s="87">
        <f t="shared" ref="C3:C34" si="0">0.07%</f>
        <v>7.000000000000001E-4</v>
      </c>
      <c r="D3" s="66">
        <v>1</v>
      </c>
      <c r="E3" s="67">
        <f t="shared" ref="E3:E34" si="1">-FV(C3,D3,,B3,0)</f>
        <v>166892.623116</v>
      </c>
      <c r="F3" s="68"/>
      <c r="G3" s="68"/>
      <c r="H3" s="69">
        <f t="shared" ref="H3:H34" si="2">E3-B3</f>
        <v>116.74311599999783</v>
      </c>
    </row>
    <row r="4" spans="1:12" ht="15" thickBot="1" x14ac:dyDescent="0.2">
      <c r="A4" s="64">
        <v>41543</v>
      </c>
      <c r="B4" s="70">
        <f t="shared" ref="B4:B23" si="3">-FV(C3,D3,,B3,0)</f>
        <v>166892.623116</v>
      </c>
      <c r="C4" s="87">
        <f t="shared" si="0"/>
        <v>7.000000000000001E-4</v>
      </c>
      <c r="D4" s="66">
        <v>1</v>
      </c>
      <c r="E4" s="67">
        <f t="shared" si="1"/>
        <v>167009.44795218119</v>
      </c>
      <c r="F4" s="68"/>
      <c r="G4" s="68"/>
      <c r="H4" s="69">
        <f t="shared" si="2"/>
        <v>116.82483618118567</v>
      </c>
    </row>
    <row r="5" spans="1:12" ht="15" thickBot="1" x14ac:dyDescent="0.2">
      <c r="A5" s="64">
        <v>41573</v>
      </c>
      <c r="B5" s="70">
        <f t="shared" si="3"/>
        <v>167009.44795218119</v>
      </c>
      <c r="C5" s="87">
        <f t="shared" si="0"/>
        <v>7.000000000000001E-4</v>
      </c>
      <c r="D5" s="66">
        <v>1</v>
      </c>
      <c r="E5" s="67">
        <f t="shared" si="1"/>
        <v>167126.35456574769</v>
      </c>
      <c r="F5" s="68"/>
      <c r="G5" s="68"/>
      <c r="H5" s="69">
        <f t="shared" si="2"/>
        <v>116.90661356650526</v>
      </c>
    </row>
    <row r="6" spans="1:12" ht="15" thickBot="1" x14ac:dyDescent="0.2">
      <c r="A6" s="64">
        <v>41604</v>
      </c>
      <c r="B6" s="70">
        <f t="shared" si="3"/>
        <v>167126.35456574769</v>
      </c>
      <c r="C6" s="87">
        <f t="shared" si="0"/>
        <v>7.000000000000001E-4</v>
      </c>
      <c r="D6" s="66">
        <v>1</v>
      </c>
      <c r="E6" s="67">
        <f t="shared" si="1"/>
        <v>167243.3430139437</v>
      </c>
      <c r="F6" s="68"/>
      <c r="G6" s="68"/>
      <c r="H6" s="69">
        <f t="shared" si="2"/>
        <v>116.98844819600345</v>
      </c>
    </row>
    <row r="7" spans="1:12" ht="15" thickBot="1" x14ac:dyDescent="0.2">
      <c r="A7" s="64">
        <v>41634</v>
      </c>
      <c r="B7" s="70">
        <f t="shared" si="3"/>
        <v>167243.3430139437</v>
      </c>
      <c r="C7" s="87">
        <f t="shared" si="0"/>
        <v>7.000000000000001E-4</v>
      </c>
      <c r="D7" s="66">
        <v>1</v>
      </c>
      <c r="E7" s="67">
        <f t="shared" si="1"/>
        <v>167360.41335405345</v>
      </c>
      <c r="F7" s="68"/>
      <c r="G7" s="68"/>
      <c r="H7" s="69">
        <f t="shared" si="2"/>
        <v>117.07034010975622</v>
      </c>
    </row>
    <row r="8" spans="1:12" ht="15" thickBot="1" x14ac:dyDescent="0.2">
      <c r="A8" s="64">
        <v>41665</v>
      </c>
      <c r="B8" s="70">
        <f t="shared" si="3"/>
        <v>167360.41335405345</v>
      </c>
      <c r="C8" s="87">
        <f t="shared" si="0"/>
        <v>7.000000000000001E-4</v>
      </c>
      <c r="D8" s="66">
        <v>1</v>
      </c>
      <c r="E8" s="67">
        <f t="shared" si="1"/>
        <v>167477.56564340126</v>
      </c>
      <c r="F8" s="68"/>
      <c r="G8" s="68"/>
      <c r="H8" s="69">
        <f t="shared" si="2"/>
        <v>117.15228934781044</v>
      </c>
    </row>
    <row r="9" spans="1:12" ht="15" thickBot="1" x14ac:dyDescent="0.2">
      <c r="A9" s="64">
        <v>41696</v>
      </c>
      <c r="B9" s="70">
        <f t="shared" si="3"/>
        <v>167477.56564340126</v>
      </c>
      <c r="C9" s="87">
        <f t="shared" si="0"/>
        <v>7.000000000000001E-4</v>
      </c>
      <c r="D9" s="66">
        <v>1</v>
      </c>
      <c r="E9" s="67">
        <f t="shared" si="1"/>
        <v>167594.79993935162</v>
      </c>
      <c r="F9" s="68"/>
      <c r="G9" s="68"/>
      <c r="H9" s="69">
        <f t="shared" si="2"/>
        <v>117.2342959503585</v>
      </c>
    </row>
    <row r="10" spans="1:12" ht="15" thickBot="1" x14ac:dyDescent="0.2">
      <c r="A10" s="64">
        <v>41724</v>
      </c>
      <c r="B10" s="70">
        <f t="shared" si="3"/>
        <v>167594.79993935162</v>
      </c>
      <c r="C10" s="87">
        <f t="shared" si="0"/>
        <v>7.000000000000001E-4</v>
      </c>
      <c r="D10" s="66">
        <v>1</v>
      </c>
      <c r="E10" s="67">
        <f t="shared" si="1"/>
        <v>167712.11629930916</v>
      </c>
      <c r="F10" s="68"/>
      <c r="G10" s="68"/>
      <c r="H10" s="69">
        <f t="shared" si="2"/>
        <v>117.31635995753459</v>
      </c>
    </row>
    <row r="11" spans="1:12" ht="15" thickBot="1" x14ac:dyDescent="0.2">
      <c r="A11" s="64">
        <v>41755</v>
      </c>
      <c r="B11" s="70">
        <f t="shared" si="3"/>
        <v>167712.11629930916</v>
      </c>
      <c r="C11" s="87">
        <f t="shared" si="0"/>
        <v>7.000000000000001E-4</v>
      </c>
      <c r="D11" s="66">
        <v>1</v>
      </c>
      <c r="E11" s="67">
        <f t="shared" si="1"/>
        <v>167829.51478071866</v>
      </c>
      <c r="F11" s="68"/>
      <c r="G11" s="68"/>
      <c r="H11" s="69">
        <f t="shared" si="2"/>
        <v>117.39848140950198</v>
      </c>
    </row>
    <row r="12" spans="1:12" ht="15" thickBot="1" x14ac:dyDescent="0.2">
      <c r="A12" s="64">
        <v>41785</v>
      </c>
      <c r="B12" s="70">
        <f t="shared" si="3"/>
        <v>167829.51478071866</v>
      </c>
      <c r="C12" s="87">
        <f t="shared" si="0"/>
        <v>7.000000000000001E-4</v>
      </c>
      <c r="D12" s="66">
        <v>1</v>
      </c>
      <c r="E12" s="67">
        <f t="shared" si="1"/>
        <v>167946.99544106514</v>
      </c>
      <c r="F12" s="68"/>
      <c r="G12" s="68"/>
      <c r="H12" s="69">
        <f t="shared" si="2"/>
        <v>117.48066034648218</v>
      </c>
    </row>
    <row r="13" spans="1:12" ht="15" thickBot="1" x14ac:dyDescent="0.2">
      <c r="A13" s="64">
        <v>41816</v>
      </c>
      <c r="B13" s="70">
        <f t="shared" si="3"/>
        <v>167946.99544106514</v>
      </c>
      <c r="C13" s="87">
        <f t="shared" si="0"/>
        <v>7.000000000000001E-4</v>
      </c>
      <c r="D13" s="66">
        <v>1</v>
      </c>
      <c r="E13" s="67">
        <f t="shared" si="1"/>
        <v>168064.55833787387</v>
      </c>
      <c r="F13" s="68"/>
      <c r="G13" s="68"/>
      <c r="H13" s="69">
        <f t="shared" si="2"/>
        <v>117.56289680872578</v>
      </c>
    </row>
    <row r="14" spans="1:12" ht="15" thickBot="1" x14ac:dyDescent="0.2">
      <c r="A14" s="64">
        <v>41846</v>
      </c>
      <c r="B14" s="70">
        <f t="shared" si="3"/>
        <v>168064.55833787387</v>
      </c>
      <c r="C14" s="87">
        <f t="shared" si="0"/>
        <v>7.000000000000001E-4</v>
      </c>
      <c r="D14" s="66">
        <v>1</v>
      </c>
      <c r="E14" s="67">
        <f t="shared" si="1"/>
        <v>168182.20352871038</v>
      </c>
      <c r="F14" s="68"/>
      <c r="G14" s="68"/>
      <c r="H14" s="69">
        <f t="shared" si="2"/>
        <v>117.64519083651248</v>
      </c>
    </row>
    <row r="15" spans="1:12" ht="15" thickBot="1" x14ac:dyDescent="0.2">
      <c r="A15" s="64">
        <v>41877</v>
      </c>
      <c r="B15" s="70">
        <f t="shared" si="3"/>
        <v>168182.20352871038</v>
      </c>
      <c r="C15" s="87">
        <f t="shared" si="0"/>
        <v>7.000000000000001E-4</v>
      </c>
      <c r="D15" s="66">
        <v>1</v>
      </c>
      <c r="E15" s="67">
        <f t="shared" si="1"/>
        <v>168299.93107118047</v>
      </c>
      <c r="F15" s="68"/>
      <c r="G15" s="68"/>
      <c r="H15" s="69">
        <f t="shared" si="2"/>
        <v>117.72754247009289</v>
      </c>
    </row>
    <row r="16" spans="1:12" ht="15" thickBot="1" x14ac:dyDescent="0.2">
      <c r="A16" s="64">
        <v>41908</v>
      </c>
      <c r="B16" s="70">
        <f t="shared" si="3"/>
        <v>168299.93107118047</v>
      </c>
      <c r="C16" s="87">
        <f t="shared" si="0"/>
        <v>7.000000000000001E-4</v>
      </c>
      <c r="D16" s="66">
        <v>1</v>
      </c>
      <c r="E16" s="67">
        <f t="shared" si="1"/>
        <v>168417.74102293028</v>
      </c>
      <c r="F16" s="68"/>
      <c r="G16" s="68"/>
      <c r="H16" s="69">
        <f t="shared" si="2"/>
        <v>117.8099517498049</v>
      </c>
    </row>
    <row r="17" spans="1:12" ht="15" thickBot="1" x14ac:dyDescent="0.2">
      <c r="A17" s="64">
        <v>41938</v>
      </c>
      <c r="B17" s="70">
        <f t="shared" si="3"/>
        <v>168417.74102293028</v>
      </c>
      <c r="C17" s="87">
        <f t="shared" si="0"/>
        <v>7.000000000000001E-4</v>
      </c>
      <c r="D17" s="66">
        <v>1</v>
      </c>
      <c r="E17" s="67">
        <f t="shared" si="1"/>
        <v>168535.63344164632</v>
      </c>
      <c r="F17" s="68"/>
      <c r="G17" s="68"/>
      <c r="H17" s="69">
        <f t="shared" si="2"/>
        <v>117.89241871604463</v>
      </c>
    </row>
    <row r="18" spans="1:12" ht="15" thickBot="1" x14ac:dyDescent="0.2">
      <c r="A18" s="64">
        <v>41969</v>
      </c>
      <c r="B18" s="70">
        <f t="shared" si="3"/>
        <v>168535.63344164632</v>
      </c>
      <c r="C18" s="87">
        <f t="shared" si="0"/>
        <v>7.000000000000001E-4</v>
      </c>
      <c r="D18" s="66">
        <v>1</v>
      </c>
      <c r="E18" s="67">
        <f t="shared" si="1"/>
        <v>168653.60838505547</v>
      </c>
      <c r="F18" s="68"/>
      <c r="G18" s="68"/>
      <c r="H18" s="69">
        <f t="shared" si="2"/>
        <v>117.97494340915</v>
      </c>
    </row>
    <row r="19" spans="1:12" ht="15" thickBot="1" x14ac:dyDescent="0.2">
      <c r="A19" s="64">
        <v>41999</v>
      </c>
      <c r="B19" s="70">
        <f t="shared" si="3"/>
        <v>168653.60838505547</v>
      </c>
      <c r="C19" s="87">
        <f t="shared" si="0"/>
        <v>7.000000000000001E-4</v>
      </c>
      <c r="D19" s="66">
        <v>1</v>
      </c>
      <c r="E19" s="67">
        <f t="shared" si="1"/>
        <v>168771.66591092499</v>
      </c>
      <c r="F19" s="68"/>
      <c r="G19" s="68"/>
      <c r="H19" s="69">
        <f t="shared" si="2"/>
        <v>118.05752586951712</v>
      </c>
    </row>
    <row r="20" spans="1:12" ht="15" thickBot="1" x14ac:dyDescent="0.2">
      <c r="A20" s="64">
        <v>42030</v>
      </c>
      <c r="B20" s="70">
        <f t="shared" si="3"/>
        <v>168771.66591092499</v>
      </c>
      <c r="C20" s="87">
        <f t="shared" si="0"/>
        <v>7.000000000000001E-4</v>
      </c>
      <c r="D20" s="66">
        <v>1</v>
      </c>
      <c r="E20" s="67">
        <f t="shared" si="1"/>
        <v>168889.80607706262</v>
      </c>
      <c r="F20" s="68"/>
      <c r="G20" s="68"/>
      <c r="H20" s="69">
        <f t="shared" si="2"/>
        <v>118.14016613762942</v>
      </c>
    </row>
    <row r="21" spans="1:12" ht="15" thickBot="1" x14ac:dyDescent="0.2">
      <c r="A21" s="64">
        <v>42061</v>
      </c>
      <c r="B21" s="70">
        <f t="shared" si="3"/>
        <v>168889.80607706262</v>
      </c>
      <c r="C21" s="87">
        <f t="shared" si="0"/>
        <v>7.000000000000001E-4</v>
      </c>
      <c r="D21" s="66">
        <v>1</v>
      </c>
      <c r="E21" s="67">
        <f t="shared" si="1"/>
        <v>169008.02894131656</v>
      </c>
      <c r="F21" s="68"/>
      <c r="G21" s="68"/>
      <c r="H21" s="69">
        <f t="shared" si="2"/>
        <v>118.22286425394122</v>
      </c>
    </row>
    <row r="22" spans="1:12" ht="15" thickBot="1" x14ac:dyDescent="0.2">
      <c r="A22" s="64">
        <v>42089</v>
      </c>
      <c r="B22" s="70">
        <f t="shared" si="3"/>
        <v>169008.02894131656</v>
      </c>
      <c r="C22" s="87">
        <f t="shared" si="0"/>
        <v>7.000000000000001E-4</v>
      </c>
      <c r="D22" s="66">
        <v>1</v>
      </c>
      <c r="E22" s="67">
        <f t="shared" si="1"/>
        <v>169126.33456157547</v>
      </c>
      <c r="F22" s="68"/>
      <c r="G22" s="68"/>
      <c r="H22" s="69">
        <f t="shared" si="2"/>
        <v>118.30562025890686</v>
      </c>
    </row>
    <row r="23" spans="1:12" ht="15" thickBot="1" x14ac:dyDescent="0.2">
      <c r="A23" s="64">
        <v>42120</v>
      </c>
      <c r="B23" s="70">
        <f t="shared" si="3"/>
        <v>169126.33456157547</v>
      </c>
      <c r="C23" s="87">
        <f t="shared" si="0"/>
        <v>7.000000000000001E-4</v>
      </c>
      <c r="D23" s="66">
        <v>1</v>
      </c>
      <c r="E23" s="67">
        <f t="shared" si="1"/>
        <v>169244.72299576856</v>
      </c>
      <c r="F23" s="68"/>
      <c r="G23" s="68"/>
      <c r="H23" s="71">
        <f t="shared" si="2"/>
        <v>118.38843419309705</v>
      </c>
      <c r="I23" s="4">
        <f>SUM(H3:H23)</f>
        <v>2468.8429957685585</v>
      </c>
      <c r="J23" s="5">
        <v>2468.84</v>
      </c>
      <c r="K23" s="6">
        <v>40071</v>
      </c>
      <c r="L23" s="7">
        <v>120000</v>
      </c>
    </row>
    <row r="24" spans="1:12" ht="15" thickBot="1" x14ac:dyDescent="0.2">
      <c r="A24" s="64">
        <v>42150</v>
      </c>
      <c r="B24" s="72">
        <f>-FV(C23,D23,,B23,0)-120000</f>
        <v>49244.722995768563</v>
      </c>
      <c r="C24" s="87">
        <f t="shared" si="0"/>
        <v>7.000000000000001E-4</v>
      </c>
      <c r="D24" s="66">
        <v>1</v>
      </c>
      <c r="E24" s="67">
        <f t="shared" si="1"/>
        <v>49279.194301865595</v>
      </c>
      <c r="F24" s="68"/>
      <c r="G24" s="68"/>
      <c r="H24" s="73">
        <f t="shared" si="2"/>
        <v>34.471306097031629</v>
      </c>
    </row>
    <row r="25" spans="1:12" ht="15" thickBot="1" x14ac:dyDescent="0.2">
      <c r="A25" s="64">
        <v>42181</v>
      </c>
      <c r="B25" s="70">
        <f t="shared" ref="B25:B33" si="4">-FV(C24,D24,,B24,0)</f>
        <v>49279.194301865595</v>
      </c>
      <c r="C25" s="87">
        <f t="shared" si="0"/>
        <v>7.000000000000001E-4</v>
      </c>
      <c r="D25" s="66">
        <v>1</v>
      </c>
      <c r="E25" s="67">
        <f t="shared" si="1"/>
        <v>49313.689737876899</v>
      </c>
      <c r="F25" s="68"/>
      <c r="G25" s="68"/>
      <c r="H25" s="73">
        <f t="shared" si="2"/>
        <v>34.495436011304264</v>
      </c>
    </row>
    <row r="26" spans="1:12" ht="15" thickBot="1" x14ac:dyDescent="0.2">
      <c r="A26" s="64">
        <v>42211</v>
      </c>
      <c r="B26" s="70">
        <f t="shared" si="4"/>
        <v>49313.689737876899</v>
      </c>
      <c r="C26" s="87">
        <f t="shared" si="0"/>
        <v>7.000000000000001E-4</v>
      </c>
      <c r="D26" s="66">
        <v>1</v>
      </c>
      <c r="E26" s="67">
        <f t="shared" si="1"/>
        <v>49348.209320693408</v>
      </c>
      <c r="F26" s="68"/>
      <c r="G26" s="68"/>
      <c r="H26" s="73">
        <f t="shared" si="2"/>
        <v>34.519582816508773</v>
      </c>
    </row>
    <row r="27" spans="1:12" ht="15" thickBot="1" x14ac:dyDescent="0.2">
      <c r="A27" s="64">
        <v>42242</v>
      </c>
      <c r="B27" s="70">
        <f t="shared" si="4"/>
        <v>49348.209320693408</v>
      </c>
      <c r="C27" s="87">
        <f t="shared" si="0"/>
        <v>7.000000000000001E-4</v>
      </c>
      <c r="D27" s="66">
        <v>1</v>
      </c>
      <c r="E27" s="67">
        <f t="shared" si="1"/>
        <v>49382.753067217891</v>
      </c>
      <c r="F27" s="68"/>
      <c r="G27" s="68"/>
      <c r="H27" s="73">
        <f t="shared" si="2"/>
        <v>34.54374652448314</v>
      </c>
    </row>
    <row r="28" spans="1:12" ht="15" thickBot="1" x14ac:dyDescent="0.2">
      <c r="A28" s="64">
        <v>42273</v>
      </c>
      <c r="B28" s="70">
        <f t="shared" si="4"/>
        <v>49382.753067217891</v>
      </c>
      <c r="C28" s="87">
        <f t="shared" si="0"/>
        <v>7.000000000000001E-4</v>
      </c>
      <c r="D28" s="66">
        <v>1</v>
      </c>
      <c r="E28" s="67">
        <f t="shared" si="1"/>
        <v>49417.320994364942</v>
      </c>
      <c r="F28" s="68"/>
      <c r="G28" s="68"/>
      <c r="H28" s="73">
        <f t="shared" si="2"/>
        <v>34.567927147050796</v>
      </c>
    </row>
    <row r="29" spans="1:12" ht="15" thickBot="1" x14ac:dyDescent="0.2">
      <c r="A29" s="64">
        <v>42303</v>
      </c>
      <c r="B29" s="70">
        <f t="shared" si="4"/>
        <v>49417.320994364942</v>
      </c>
      <c r="C29" s="87">
        <f t="shared" si="0"/>
        <v>7.000000000000001E-4</v>
      </c>
      <c r="D29" s="66">
        <v>1</v>
      </c>
      <c r="E29" s="67">
        <f t="shared" si="1"/>
        <v>49451.913119060991</v>
      </c>
      <c r="F29" s="68"/>
      <c r="G29" s="68"/>
      <c r="H29" s="73">
        <f t="shared" si="2"/>
        <v>34.592124696049723</v>
      </c>
    </row>
    <row r="30" spans="1:12" ht="15" thickBot="1" x14ac:dyDescent="0.2">
      <c r="A30" s="64">
        <v>42334</v>
      </c>
      <c r="B30" s="70">
        <f t="shared" si="4"/>
        <v>49451.913119060991</v>
      </c>
      <c r="C30" s="87">
        <f t="shared" si="0"/>
        <v>7.000000000000001E-4</v>
      </c>
      <c r="D30" s="66">
        <v>1</v>
      </c>
      <c r="E30" s="67">
        <f t="shared" si="1"/>
        <v>49486.529458244331</v>
      </c>
      <c r="F30" s="68"/>
      <c r="G30" s="68"/>
      <c r="H30" s="73">
        <f t="shared" si="2"/>
        <v>34.616339183339733</v>
      </c>
    </row>
    <row r="31" spans="1:12" ht="15" thickBot="1" x14ac:dyDescent="0.2">
      <c r="A31" s="64">
        <v>42364</v>
      </c>
      <c r="B31" s="70">
        <f t="shared" si="4"/>
        <v>49486.529458244331</v>
      </c>
      <c r="C31" s="87">
        <f t="shared" si="0"/>
        <v>7.000000000000001E-4</v>
      </c>
      <c r="D31" s="66">
        <v>1</v>
      </c>
      <c r="E31" s="67">
        <f t="shared" si="1"/>
        <v>49521.170028865097</v>
      </c>
      <c r="F31" s="68"/>
      <c r="G31" s="68"/>
      <c r="H31" s="73">
        <f t="shared" si="2"/>
        <v>34.640570620766084</v>
      </c>
    </row>
    <row r="32" spans="1:12" ht="15" thickBot="1" x14ac:dyDescent="0.2">
      <c r="A32" s="64">
        <v>42395</v>
      </c>
      <c r="B32" s="70">
        <f t="shared" si="4"/>
        <v>49521.170028865097</v>
      </c>
      <c r="C32" s="87">
        <f t="shared" si="0"/>
        <v>7.000000000000001E-4</v>
      </c>
      <c r="D32" s="66">
        <v>1</v>
      </c>
      <c r="E32" s="67">
        <f t="shared" si="1"/>
        <v>49555.8348478853</v>
      </c>
      <c r="F32" s="68"/>
      <c r="G32" s="68"/>
      <c r="H32" s="73">
        <f t="shared" si="2"/>
        <v>34.66481902020314</v>
      </c>
    </row>
    <row r="33" spans="1:12" ht="15" thickBot="1" x14ac:dyDescent="0.2">
      <c r="A33" s="64">
        <v>42426</v>
      </c>
      <c r="B33" s="70">
        <f t="shared" si="4"/>
        <v>49555.8348478853</v>
      </c>
      <c r="C33" s="87">
        <f t="shared" si="0"/>
        <v>7.000000000000001E-4</v>
      </c>
      <c r="D33" s="66">
        <v>1</v>
      </c>
      <c r="E33" s="67">
        <f t="shared" si="1"/>
        <v>49590.523932278818</v>
      </c>
      <c r="F33" s="68"/>
      <c r="G33" s="68"/>
      <c r="H33" s="68">
        <f t="shared" si="2"/>
        <v>34.689084393517987</v>
      </c>
      <c r="I33" s="4">
        <f>SUM(H24:H33)</f>
        <v>345.80093651025527</v>
      </c>
      <c r="J33" s="4">
        <v>345.8</v>
      </c>
      <c r="K33" s="6">
        <v>40081</v>
      </c>
      <c r="L33" s="5">
        <v>46775.9</v>
      </c>
    </row>
    <row r="34" spans="1:12" ht="15" thickBot="1" x14ac:dyDescent="0.2">
      <c r="A34" s="64">
        <v>42455</v>
      </c>
      <c r="B34" s="72">
        <f>-FV(C33,D33,,B33,0)+166775.88-46775.9</f>
        <v>169590.50393227884</v>
      </c>
      <c r="C34" s="87">
        <f t="shared" si="0"/>
        <v>7.000000000000001E-4</v>
      </c>
      <c r="D34" s="66">
        <v>1</v>
      </c>
      <c r="E34" s="67">
        <f t="shared" si="1"/>
        <v>169709.21728503142</v>
      </c>
      <c r="F34" s="68"/>
      <c r="G34" s="68"/>
      <c r="H34" s="73">
        <f t="shared" si="2"/>
        <v>118.71335275258753</v>
      </c>
    </row>
    <row r="35" spans="1:12" ht="15" thickBot="1" x14ac:dyDescent="0.2">
      <c r="A35" s="64">
        <v>42486</v>
      </c>
      <c r="B35" s="70">
        <f t="shared" ref="B35:B51" si="5">-FV(C34,D34,,B34,0)</f>
        <v>169709.21728503142</v>
      </c>
      <c r="C35" s="87">
        <f t="shared" ref="C35:C66" si="6">0.07%</f>
        <v>7.000000000000001E-4</v>
      </c>
      <c r="D35" s="66">
        <v>1</v>
      </c>
      <c r="E35" s="67">
        <f t="shared" ref="E35:E66" si="7">-FV(C35,D35,,B35,0)</f>
        <v>169828.01373713094</v>
      </c>
      <c r="F35" s="68"/>
      <c r="G35" s="68"/>
      <c r="H35" s="73">
        <f t="shared" ref="H35:H66" si="8">E35-B35</f>
        <v>118.79645209951559</v>
      </c>
    </row>
    <row r="36" spans="1:12" ht="15" thickBot="1" x14ac:dyDescent="0.2">
      <c r="A36" s="64">
        <v>42516</v>
      </c>
      <c r="B36" s="70">
        <f t="shared" si="5"/>
        <v>169828.01373713094</v>
      </c>
      <c r="C36" s="87">
        <f t="shared" si="6"/>
        <v>7.000000000000001E-4</v>
      </c>
      <c r="D36" s="66">
        <v>1</v>
      </c>
      <c r="E36" s="67">
        <f t="shared" si="7"/>
        <v>169946.89334674692</v>
      </c>
      <c r="F36" s="68"/>
      <c r="G36" s="68"/>
      <c r="H36" s="73">
        <f t="shared" si="8"/>
        <v>118.87960961597855</v>
      </c>
    </row>
    <row r="37" spans="1:12" ht="15" thickBot="1" x14ac:dyDescent="0.2">
      <c r="A37" s="64">
        <v>42547</v>
      </c>
      <c r="B37" s="70">
        <f t="shared" si="5"/>
        <v>169946.89334674692</v>
      </c>
      <c r="C37" s="87">
        <f t="shared" si="6"/>
        <v>7.000000000000001E-4</v>
      </c>
      <c r="D37" s="66">
        <v>1</v>
      </c>
      <c r="E37" s="67">
        <f t="shared" si="7"/>
        <v>170065.85617208964</v>
      </c>
      <c r="F37" s="68"/>
      <c r="G37" s="68"/>
      <c r="H37" s="73">
        <f t="shared" si="8"/>
        <v>118.96282534272177</v>
      </c>
    </row>
    <row r="38" spans="1:12" ht="15" thickBot="1" x14ac:dyDescent="0.2">
      <c r="A38" s="64">
        <v>42577</v>
      </c>
      <c r="B38" s="70">
        <f t="shared" si="5"/>
        <v>170065.85617208964</v>
      </c>
      <c r="C38" s="87">
        <f t="shared" si="6"/>
        <v>7.000000000000001E-4</v>
      </c>
      <c r="D38" s="66">
        <v>1</v>
      </c>
      <c r="E38" s="67">
        <f t="shared" si="7"/>
        <v>170184.9022714101</v>
      </c>
      <c r="F38" s="68"/>
      <c r="G38" s="68"/>
      <c r="H38" s="73">
        <f t="shared" si="8"/>
        <v>119.04609932046151</v>
      </c>
    </row>
    <row r="39" spans="1:12" ht="15" thickBot="1" x14ac:dyDescent="0.2">
      <c r="A39" s="64">
        <v>42608</v>
      </c>
      <c r="B39" s="70">
        <f t="shared" si="5"/>
        <v>170184.9022714101</v>
      </c>
      <c r="C39" s="87">
        <f t="shared" si="6"/>
        <v>7.000000000000001E-4</v>
      </c>
      <c r="D39" s="66">
        <v>1</v>
      </c>
      <c r="E39" s="67">
        <f t="shared" si="7"/>
        <v>170304.03170300007</v>
      </c>
      <c r="F39" s="68"/>
      <c r="G39" s="68"/>
      <c r="H39" s="73">
        <f t="shared" si="8"/>
        <v>119.12943158997223</v>
      </c>
    </row>
    <row r="40" spans="1:12" ht="15" thickBot="1" x14ac:dyDescent="0.2">
      <c r="A40" s="64">
        <v>42639</v>
      </c>
      <c r="B40" s="70">
        <f t="shared" si="5"/>
        <v>170304.03170300007</v>
      </c>
      <c r="C40" s="87">
        <f t="shared" si="6"/>
        <v>7.000000000000001E-4</v>
      </c>
      <c r="D40" s="66">
        <v>1</v>
      </c>
      <c r="E40" s="67">
        <f t="shared" si="7"/>
        <v>170423.24452519216</v>
      </c>
      <c r="F40" s="68"/>
      <c r="G40" s="68"/>
      <c r="H40" s="73">
        <f t="shared" si="8"/>
        <v>119.21282219208661</v>
      </c>
    </row>
    <row r="41" spans="1:12" ht="15" thickBot="1" x14ac:dyDescent="0.2">
      <c r="A41" s="64">
        <v>42669</v>
      </c>
      <c r="B41" s="70">
        <f t="shared" si="5"/>
        <v>170423.24452519216</v>
      </c>
      <c r="C41" s="87">
        <f t="shared" si="6"/>
        <v>7.000000000000001E-4</v>
      </c>
      <c r="D41" s="66">
        <v>1</v>
      </c>
      <c r="E41" s="67">
        <f t="shared" si="7"/>
        <v>170542.54079635977</v>
      </c>
      <c r="F41" s="68"/>
      <c r="G41" s="68"/>
      <c r="H41" s="73">
        <f t="shared" si="8"/>
        <v>119.29627116760821</v>
      </c>
    </row>
    <row r="42" spans="1:12" ht="15" thickBot="1" x14ac:dyDescent="0.2">
      <c r="A42" s="64">
        <v>42700</v>
      </c>
      <c r="B42" s="70">
        <f t="shared" si="5"/>
        <v>170542.54079635977</v>
      </c>
      <c r="C42" s="87">
        <f t="shared" si="6"/>
        <v>7.000000000000001E-4</v>
      </c>
      <c r="D42" s="66">
        <v>1</v>
      </c>
      <c r="E42" s="67">
        <f t="shared" si="7"/>
        <v>170661.9205749172</v>
      </c>
      <c r="F42" s="68"/>
      <c r="G42" s="68"/>
      <c r="H42" s="73">
        <f t="shared" si="8"/>
        <v>119.37977855742793</v>
      </c>
    </row>
    <row r="43" spans="1:12" ht="15" thickBot="1" x14ac:dyDescent="0.2">
      <c r="A43" s="64">
        <v>42730</v>
      </c>
      <c r="B43" s="70">
        <f t="shared" si="5"/>
        <v>170661.9205749172</v>
      </c>
      <c r="C43" s="87">
        <f t="shared" si="6"/>
        <v>7.000000000000001E-4</v>
      </c>
      <c r="D43" s="66">
        <v>1</v>
      </c>
      <c r="E43" s="67">
        <f t="shared" si="7"/>
        <v>170781.38391931963</v>
      </c>
      <c r="F43" s="68"/>
      <c r="G43" s="68"/>
      <c r="H43" s="73">
        <f t="shared" si="8"/>
        <v>119.46334440243663</v>
      </c>
    </row>
    <row r="44" spans="1:12" ht="15" thickBot="1" x14ac:dyDescent="0.2">
      <c r="A44" s="64">
        <v>42761</v>
      </c>
      <c r="B44" s="70">
        <f t="shared" si="5"/>
        <v>170781.38391931963</v>
      </c>
      <c r="C44" s="87">
        <f t="shared" si="6"/>
        <v>7.000000000000001E-4</v>
      </c>
      <c r="D44" s="66">
        <v>1</v>
      </c>
      <c r="E44" s="67">
        <f t="shared" si="7"/>
        <v>170900.93088806313</v>
      </c>
      <c r="F44" s="68"/>
      <c r="G44" s="68"/>
      <c r="H44" s="73">
        <f t="shared" si="8"/>
        <v>119.54696874349611</v>
      </c>
    </row>
    <row r="45" spans="1:12" ht="15" thickBot="1" x14ac:dyDescent="0.2">
      <c r="A45" s="64">
        <v>42792</v>
      </c>
      <c r="B45" s="70">
        <f t="shared" si="5"/>
        <v>170900.93088806313</v>
      </c>
      <c r="C45" s="87">
        <f t="shared" si="6"/>
        <v>7.000000000000001E-4</v>
      </c>
      <c r="D45" s="66">
        <v>1</v>
      </c>
      <c r="E45" s="67">
        <f t="shared" si="7"/>
        <v>171020.56153968477</v>
      </c>
      <c r="F45" s="68"/>
      <c r="G45" s="68"/>
      <c r="H45" s="73">
        <f t="shared" si="8"/>
        <v>119.63065162164276</v>
      </c>
    </row>
    <row r="46" spans="1:12" ht="15" thickBot="1" x14ac:dyDescent="0.2">
      <c r="A46" s="64">
        <v>42820</v>
      </c>
      <c r="B46" s="70">
        <f t="shared" si="5"/>
        <v>171020.56153968477</v>
      </c>
      <c r="C46" s="87">
        <f t="shared" si="6"/>
        <v>7.000000000000001E-4</v>
      </c>
      <c r="D46" s="66">
        <v>1</v>
      </c>
      <c r="E46" s="67">
        <f t="shared" si="7"/>
        <v>171140.27593276254</v>
      </c>
      <c r="F46" s="68"/>
      <c r="G46" s="68"/>
      <c r="H46" s="73">
        <f t="shared" si="8"/>
        <v>119.71439307776745</v>
      </c>
    </row>
    <row r="47" spans="1:12" ht="15" thickBot="1" x14ac:dyDescent="0.2">
      <c r="A47" s="64">
        <v>42851</v>
      </c>
      <c r="B47" s="70">
        <f t="shared" si="5"/>
        <v>171140.27593276254</v>
      </c>
      <c r="C47" s="87">
        <f t="shared" si="6"/>
        <v>7.000000000000001E-4</v>
      </c>
      <c r="D47" s="66">
        <v>1</v>
      </c>
      <c r="E47" s="67">
        <f t="shared" si="7"/>
        <v>171260.07412591545</v>
      </c>
      <c r="F47" s="68"/>
      <c r="G47" s="68"/>
      <c r="H47" s="73">
        <f t="shared" si="8"/>
        <v>119.79819315290661</v>
      </c>
    </row>
    <row r="48" spans="1:12" ht="15" thickBot="1" x14ac:dyDescent="0.2">
      <c r="A48" s="64">
        <v>42881</v>
      </c>
      <c r="B48" s="70">
        <f t="shared" si="5"/>
        <v>171260.07412591545</v>
      </c>
      <c r="C48" s="87">
        <f t="shared" si="6"/>
        <v>7.000000000000001E-4</v>
      </c>
      <c r="D48" s="66">
        <v>1</v>
      </c>
      <c r="E48" s="67">
        <f t="shared" si="7"/>
        <v>171379.95617780357</v>
      </c>
      <c r="F48" s="68"/>
      <c r="G48" s="68"/>
      <c r="H48" s="73">
        <f t="shared" si="8"/>
        <v>119.88205188812572</v>
      </c>
    </row>
    <row r="49" spans="1:12" ht="15" thickBot="1" x14ac:dyDescent="0.2">
      <c r="A49" s="64">
        <v>42912</v>
      </c>
      <c r="B49" s="70">
        <f t="shared" si="5"/>
        <v>171379.95617780357</v>
      </c>
      <c r="C49" s="87">
        <f t="shared" si="6"/>
        <v>7.000000000000001E-4</v>
      </c>
      <c r="D49" s="66">
        <v>1</v>
      </c>
      <c r="E49" s="67">
        <f t="shared" si="7"/>
        <v>171499.92214712803</v>
      </c>
      <c r="F49" s="68"/>
      <c r="G49" s="68"/>
      <c r="H49" s="73">
        <f t="shared" si="8"/>
        <v>119.96596932446118</v>
      </c>
    </row>
    <row r="50" spans="1:12" ht="15" thickBot="1" x14ac:dyDescent="0.2">
      <c r="A50" s="64">
        <v>42942</v>
      </c>
      <c r="B50" s="70">
        <f t="shared" si="5"/>
        <v>171499.92214712803</v>
      </c>
      <c r="C50" s="87">
        <f t="shared" si="6"/>
        <v>7.000000000000001E-4</v>
      </c>
      <c r="D50" s="66">
        <v>1</v>
      </c>
      <c r="E50" s="67">
        <f t="shared" si="7"/>
        <v>171619.97209263101</v>
      </c>
      <c r="F50" s="68"/>
      <c r="G50" s="68"/>
      <c r="H50" s="73">
        <f t="shared" si="8"/>
        <v>120.04994550297852</v>
      </c>
    </row>
    <row r="51" spans="1:12" ht="15" thickBot="1" x14ac:dyDescent="0.2">
      <c r="A51" s="64">
        <v>42973</v>
      </c>
      <c r="B51" s="70">
        <f t="shared" si="5"/>
        <v>171619.97209263101</v>
      </c>
      <c r="C51" s="87">
        <f t="shared" si="6"/>
        <v>7.000000000000001E-4</v>
      </c>
      <c r="D51" s="66">
        <v>1</v>
      </c>
      <c r="E51" s="67">
        <f t="shared" si="7"/>
        <v>171740.10607309584</v>
      </c>
      <c r="F51" s="68"/>
      <c r="G51" s="68"/>
      <c r="H51" s="68">
        <f t="shared" si="8"/>
        <v>120.13398046483053</v>
      </c>
      <c r="I51" s="80">
        <f>SUM(H34:H51)</f>
        <v>2149.6021408170054</v>
      </c>
      <c r="J51" s="81">
        <v>2149.61</v>
      </c>
      <c r="K51" s="82">
        <v>40099</v>
      </c>
      <c r="L51" s="81">
        <v>80000</v>
      </c>
    </row>
    <row r="52" spans="1:12" ht="15" thickBot="1" x14ac:dyDescent="0.2">
      <c r="A52" s="64">
        <v>43004</v>
      </c>
      <c r="B52" s="72">
        <f>-FV(C51,D51,,B51,0)-80000</f>
        <v>91740.106073095842</v>
      </c>
      <c r="C52" s="87">
        <f t="shared" si="6"/>
        <v>7.000000000000001E-4</v>
      </c>
      <c r="D52" s="66">
        <v>1</v>
      </c>
      <c r="E52" s="67">
        <f t="shared" si="7"/>
        <v>91804.324147346997</v>
      </c>
      <c r="F52" s="68"/>
      <c r="G52" s="68"/>
      <c r="H52" s="73">
        <f t="shared" si="8"/>
        <v>64.218074251155485</v>
      </c>
    </row>
    <row r="53" spans="1:12" ht="15" thickBot="1" x14ac:dyDescent="0.2">
      <c r="A53" s="64">
        <v>43034</v>
      </c>
      <c r="B53" s="70">
        <f t="shared" ref="B53:B63" si="9">-FV(C52,D52,,B52,0)</f>
        <v>91804.324147346997</v>
      </c>
      <c r="C53" s="87">
        <f t="shared" si="6"/>
        <v>7.000000000000001E-4</v>
      </c>
      <c r="D53" s="66">
        <v>1</v>
      </c>
      <c r="E53" s="67">
        <f t="shared" si="7"/>
        <v>91868.587174250133</v>
      </c>
      <c r="F53" s="68"/>
      <c r="G53" s="68"/>
      <c r="H53" s="73">
        <f t="shared" si="8"/>
        <v>64.263026903136051</v>
      </c>
    </row>
    <row r="54" spans="1:12" ht="15" thickBot="1" x14ac:dyDescent="0.2">
      <c r="A54" s="64">
        <v>43065</v>
      </c>
      <c r="B54" s="70">
        <f t="shared" si="9"/>
        <v>91868.587174250133</v>
      </c>
      <c r="C54" s="87">
        <f t="shared" si="6"/>
        <v>7.000000000000001E-4</v>
      </c>
      <c r="D54" s="66">
        <v>1</v>
      </c>
      <c r="E54" s="67">
        <f t="shared" si="7"/>
        <v>91932.895185272107</v>
      </c>
      <c r="F54" s="68"/>
      <c r="G54" s="68"/>
      <c r="H54" s="73">
        <f t="shared" si="8"/>
        <v>64.30801102197438</v>
      </c>
    </row>
    <row r="55" spans="1:12" ht="15" thickBot="1" x14ac:dyDescent="0.2">
      <c r="A55" s="64">
        <v>43095</v>
      </c>
      <c r="B55" s="70">
        <f t="shared" si="9"/>
        <v>91932.895185272107</v>
      </c>
      <c r="C55" s="87">
        <f t="shared" si="6"/>
        <v>7.000000000000001E-4</v>
      </c>
      <c r="D55" s="66">
        <v>1</v>
      </c>
      <c r="E55" s="67">
        <f t="shared" si="7"/>
        <v>91997.248211901795</v>
      </c>
      <c r="F55" s="68"/>
      <c r="G55" s="68"/>
      <c r="H55" s="73">
        <f t="shared" si="8"/>
        <v>64.35302662968752</v>
      </c>
    </row>
    <row r="56" spans="1:12" ht="15" thickBot="1" x14ac:dyDescent="0.2">
      <c r="A56" s="64">
        <v>43126</v>
      </c>
      <c r="B56" s="70">
        <f t="shared" si="9"/>
        <v>91997.248211901795</v>
      </c>
      <c r="C56" s="87">
        <f t="shared" si="6"/>
        <v>7.000000000000001E-4</v>
      </c>
      <c r="D56" s="66">
        <v>1</v>
      </c>
      <c r="E56" s="67">
        <f t="shared" si="7"/>
        <v>92061.646285650117</v>
      </c>
      <c r="F56" s="68"/>
      <c r="G56" s="68"/>
      <c r="H56" s="73">
        <f t="shared" si="8"/>
        <v>64.398073748321622</v>
      </c>
    </row>
    <row r="57" spans="1:12" ht="15" thickBot="1" x14ac:dyDescent="0.2">
      <c r="A57" s="64">
        <v>43157</v>
      </c>
      <c r="B57" s="70">
        <f t="shared" si="9"/>
        <v>92061.646285650117</v>
      </c>
      <c r="C57" s="87">
        <f t="shared" si="6"/>
        <v>7.000000000000001E-4</v>
      </c>
      <c r="D57" s="66">
        <v>1</v>
      </c>
      <c r="E57" s="67">
        <f t="shared" si="7"/>
        <v>92126.089438050069</v>
      </c>
      <c r="F57" s="68"/>
      <c r="G57" s="68"/>
      <c r="H57" s="73">
        <f t="shared" si="8"/>
        <v>64.443152399951941</v>
      </c>
    </row>
    <row r="58" spans="1:12" ht="15" thickBot="1" x14ac:dyDescent="0.2">
      <c r="A58" s="64">
        <v>43185</v>
      </c>
      <c r="B58" s="70">
        <f t="shared" si="9"/>
        <v>92126.089438050069</v>
      </c>
      <c r="C58" s="87">
        <f t="shared" si="6"/>
        <v>7.000000000000001E-4</v>
      </c>
      <c r="D58" s="66">
        <v>1</v>
      </c>
      <c r="E58" s="67">
        <f t="shared" si="7"/>
        <v>92190.577700656693</v>
      </c>
      <c r="F58" s="68"/>
      <c r="G58" s="68"/>
      <c r="H58" s="73">
        <f t="shared" si="8"/>
        <v>64.48826260662463</v>
      </c>
    </row>
    <row r="59" spans="1:12" ht="15" thickBot="1" x14ac:dyDescent="0.2">
      <c r="A59" s="64">
        <v>43216</v>
      </c>
      <c r="B59" s="70">
        <f t="shared" si="9"/>
        <v>92190.577700656693</v>
      </c>
      <c r="C59" s="87">
        <f t="shared" si="6"/>
        <v>7.000000000000001E-4</v>
      </c>
      <c r="D59" s="66">
        <v>1</v>
      </c>
      <c r="E59" s="67">
        <f t="shared" si="7"/>
        <v>92255.111105047152</v>
      </c>
      <c r="F59" s="68"/>
      <c r="G59" s="68"/>
      <c r="H59" s="73">
        <f t="shared" si="8"/>
        <v>64.5334043904586</v>
      </c>
    </row>
    <row r="60" spans="1:12" ht="15" thickBot="1" x14ac:dyDescent="0.2">
      <c r="A60" s="64">
        <v>43246</v>
      </c>
      <c r="B60" s="70">
        <f t="shared" si="9"/>
        <v>92255.111105047152</v>
      </c>
      <c r="C60" s="87">
        <f t="shared" si="6"/>
        <v>7.000000000000001E-4</v>
      </c>
      <c r="D60" s="66">
        <v>1</v>
      </c>
      <c r="E60" s="67">
        <f t="shared" si="7"/>
        <v>92319.689682820681</v>
      </c>
      <c r="F60" s="68"/>
      <c r="G60" s="68"/>
      <c r="H60" s="73">
        <f t="shared" si="8"/>
        <v>64.578577773529105</v>
      </c>
    </row>
    <row r="61" spans="1:12" ht="15" thickBot="1" x14ac:dyDescent="0.2">
      <c r="A61" s="64">
        <v>43277</v>
      </c>
      <c r="B61" s="70">
        <f t="shared" si="9"/>
        <v>92319.689682820681</v>
      </c>
      <c r="C61" s="87">
        <f t="shared" si="6"/>
        <v>7.000000000000001E-4</v>
      </c>
      <c r="D61" s="66">
        <v>1</v>
      </c>
      <c r="E61" s="67">
        <f t="shared" si="7"/>
        <v>92384.313465598651</v>
      </c>
      <c r="F61" s="68"/>
      <c r="G61" s="68"/>
      <c r="H61" s="73">
        <f t="shared" si="8"/>
        <v>64.623782777969609</v>
      </c>
    </row>
    <row r="62" spans="1:12" ht="15" thickBot="1" x14ac:dyDescent="0.2">
      <c r="A62" s="64">
        <v>43307</v>
      </c>
      <c r="B62" s="70">
        <f t="shared" si="9"/>
        <v>92384.313465598651</v>
      </c>
      <c r="C62" s="87">
        <f t="shared" si="6"/>
        <v>7.000000000000001E-4</v>
      </c>
      <c r="D62" s="66">
        <v>1</v>
      </c>
      <c r="E62" s="67">
        <f t="shared" si="7"/>
        <v>92448.982485024564</v>
      </c>
      <c r="F62" s="68"/>
      <c r="G62" s="68"/>
      <c r="H62" s="73">
        <f t="shared" si="8"/>
        <v>64.669019425913575</v>
      </c>
    </row>
    <row r="63" spans="1:12" ht="15" thickBot="1" x14ac:dyDescent="0.2">
      <c r="A63" s="64">
        <v>43338</v>
      </c>
      <c r="B63" s="70">
        <f t="shared" si="9"/>
        <v>92448.982485024564</v>
      </c>
      <c r="C63" s="87">
        <f t="shared" si="6"/>
        <v>7.000000000000001E-4</v>
      </c>
      <c r="D63" s="66">
        <v>1</v>
      </c>
      <c r="E63" s="67">
        <f t="shared" si="7"/>
        <v>92513.696772764073</v>
      </c>
      <c r="F63" s="68"/>
      <c r="G63" s="68"/>
      <c r="H63" s="73">
        <f t="shared" si="8"/>
        <v>64.714287739509018</v>
      </c>
    </row>
    <row r="64" spans="1:12" ht="15" thickBot="1" x14ac:dyDescent="0.2">
      <c r="A64" s="64">
        <v>43369</v>
      </c>
      <c r="B64" s="70">
        <f>-FV(C63,D63,,B63,0)+166775.88</f>
        <v>259289.57677276409</v>
      </c>
      <c r="C64" s="87">
        <f t="shared" si="6"/>
        <v>7.000000000000001E-4</v>
      </c>
      <c r="D64" s="66">
        <v>1</v>
      </c>
      <c r="E64" s="67">
        <f t="shared" si="7"/>
        <v>259471.07947650499</v>
      </c>
      <c r="F64" s="68"/>
      <c r="G64" s="68"/>
      <c r="H64" s="73">
        <f t="shared" si="8"/>
        <v>181.50270374090178</v>
      </c>
    </row>
    <row r="65" spans="1:8" ht="15" thickBot="1" x14ac:dyDescent="0.2">
      <c r="A65" s="64">
        <v>43399</v>
      </c>
      <c r="B65" s="70">
        <f t="shared" ref="B65:B94" si="10">-FV(C64,D64,,B64,0)</f>
        <v>259471.07947650499</v>
      </c>
      <c r="C65" s="87">
        <f t="shared" si="6"/>
        <v>7.000000000000001E-4</v>
      </c>
      <c r="D65" s="66">
        <v>1</v>
      </c>
      <c r="E65" s="67">
        <f t="shared" si="7"/>
        <v>259652.70923213853</v>
      </c>
      <c r="F65" s="68"/>
      <c r="G65" s="68"/>
      <c r="H65" s="73">
        <f t="shared" si="8"/>
        <v>181.62975563353393</v>
      </c>
    </row>
    <row r="66" spans="1:8" ht="15" thickBot="1" x14ac:dyDescent="0.2">
      <c r="A66" s="64">
        <v>43430</v>
      </c>
      <c r="B66" s="70">
        <f t="shared" si="10"/>
        <v>259652.70923213853</v>
      </c>
      <c r="C66" s="87">
        <f t="shared" si="6"/>
        <v>7.000000000000001E-4</v>
      </c>
      <c r="D66" s="66">
        <v>1</v>
      </c>
      <c r="E66" s="67">
        <f t="shared" si="7"/>
        <v>259834.46612860099</v>
      </c>
      <c r="F66" s="68"/>
      <c r="G66" s="68"/>
      <c r="H66" s="73">
        <f t="shared" si="8"/>
        <v>181.7568964624661</v>
      </c>
    </row>
    <row r="67" spans="1:8" ht="15" thickBot="1" x14ac:dyDescent="0.2">
      <c r="A67" s="64">
        <v>43460</v>
      </c>
      <c r="B67" s="70">
        <f t="shared" si="10"/>
        <v>259834.46612860099</v>
      </c>
      <c r="C67" s="87">
        <f t="shared" ref="C67:C94" si="11">0.07%</f>
        <v>7.000000000000001E-4</v>
      </c>
      <c r="D67" s="66">
        <v>1</v>
      </c>
      <c r="E67" s="67">
        <f t="shared" ref="E67:E94" si="12">-FV(C67,D67,,B67,0)</f>
        <v>260016.350254891</v>
      </c>
      <c r="F67" s="68"/>
      <c r="G67" s="68"/>
      <c r="H67" s="73">
        <f t="shared" ref="H67:H94" si="13">E67-B67</f>
        <v>181.88412629000959</v>
      </c>
    </row>
    <row r="68" spans="1:8" ht="15" thickBot="1" x14ac:dyDescent="0.2">
      <c r="A68" s="64">
        <v>43491</v>
      </c>
      <c r="B68" s="70">
        <f t="shared" si="10"/>
        <v>260016.350254891</v>
      </c>
      <c r="C68" s="87">
        <f t="shared" si="11"/>
        <v>7.000000000000001E-4</v>
      </c>
      <c r="D68" s="66">
        <v>1</v>
      </c>
      <c r="E68" s="67">
        <f t="shared" si="12"/>
        <v>260198.36170006942</v>
      </c>
      <c r="F68" s="68"/>
      <c r="G68" s="68"/>
      <c r="H68" s="73">
        <f t="shared" si="13"/>
        <v>182.01144517841749</v>
      </c>
    </row>
    <row r="69" spans="1:8" ht="15" thickBot="1" x14ac:dyDescent="0.2">
      <c r="A69" s="64">
        <v>43522</v>
      </c>
      <c r="B69" s="70">
        <f t="shared" si="10"/>
        <v>260198.36170006942</v>
      </c>
      <c r="C69" s="87">
        <f t="shared" si="11"/>
        <v>7.000000000000001E-4</v>
      </c>
      <c r="D69" s="66">
        <v>1</v>
      </c>
      <c r="E69" s="67">
        <f t="shared" si="12"/>
        <v>260380.50055325945</v>
      </c>
      <c r="F69" s="68"/>
      <c r="G69" s="68"/>
      <c r="H69" s="73">
        <f t="shared" si="13"/>
        <v>182.1388531900302</v>
      </c>
    </row>
    <row r="70" spans="1:8" ht="15" thickBot="1" x14ac:dyDescent="0.2">
      <c r="A70" s="64">
        <v>43550</v>
      </c>
      <c r="B70" s="70">
        <f t="shared" si="10"/>
        <v>260380.50055325945</v>
      </c>
      <c r="C70" s="87">
        <f t="shared" si="11"/>
        <v>7.000000000000001E-4</v>
      </c>
      <c r="D70" s="66">
        <v>1</v>
      </c>
      <c r="E70" s="67">
        <f t="shared" si="12"/>
        <v>260562.76690364673</v>
      </c>
      <c r="F70" s="68"/>
      <c r="G70" s="68"/>
      <c r="H70" s="73">
        <f t="shared" si="13"/>
        <v>182.26635038727545</v>
      </c>
    </row>
    <row r="71" spans="1:8" ht="15" thickBot="1" x14ac:dyDescent="0.2">
      <c r="A71" s="64">
        <v>43581</v>
      </c>
      <c r="B71" s="70">
        <f t="shared" si="10"/>
        <v>260562.76690364673</v>
      </c>
      <c r="C71" s="87">
        <f t="shared" si="11"/>
        <v>7.000000000000001E-4</v>
      </c>
      <c r="D71" s="66">
        <v>1</v>
      </c>
      <c r="E71" s="67">
        <f t="shared" si="12"/>
        <v>260745.16084047925</v>
      </c>
      <c r="F71" s="68"/>
      <c r="G71" s="68"/>
      <c r="H71" s="73">
        <f t="shared" si="13"/>
        <v>182.39393683252274</v>
      </c>
    </row>
    <row r="72" spans="1:8" ht="15" thickBot="1" x14ac:dyDescent="0.2">
      <c r="A72" s="64">
        <v>43611</v>
      </c>
      <c r="B72" s="70">
        <f t="shared" si="10"/>
        <v>260745.16084047925</v>
      </c>
      <c r="C72" s="87">
        <f t="shared" si="11"/>
        <v>7.000000000000001E-4</v>
      </c>
      <c r="D72" s="66">
        <v>1</v>
      </c>
      <c r="E72" s="67">
        <f t="shared" si="12"/>
        <v>260927.68245306757</v>
      </c>
      <c r="F72" s="68"/>
      <c r="G72" s="68"/>
      <c r="H72" s="73">
        <f t="shared" si="13"/>
        <v>182.5216125883162</v>
      </c>
    </row>
    <row r="73" spans="1:8" ht="15" thickBot="1" x14ac:dyDescent="0.2">
      <c r="A73" s="64">
        <v>43642</v>
      </c>
      <c r="B73" s="70">
        <f t="shared" si="10"/>
        <v>260927.68245306757</v>
      </c>
      <c r="C73" s="87">
        <f t="shared" si="11"/>
        <v>7.000000000000001E-4</v>
      </c>
      <c r="D73" s="66">
        <v>1</v>
      </c>
      <c r="E73" s="67">
        <f t="shared" si="12"/>
        <v>261110.33183078468</v>
      </c>
      <c r="F73" s="68"/>
      <c r="G73" s="68"/>
      <c r="H73" s="73">
        <f t="shared" si="13"/>
        <v>182.64937771711266</v>
      </c>
    </row>
    <row r="74" spans="1:8" ht="15" thickBot="1" x14ac:dyDescent="0.2">
      <c r="A74" s="64">
        <v>43672</v>
      </c>
      <c r="B74" s="70">
        <f t="shared" si="10"/>
        <v>261110.33183078468</v>
      </c>
      <c r="C74" s="87">
        <f t="shared" si="11"/>
        <v>7.000000000000001E-4</v>
      </c>
      <c r="D74" s="66">
        <v>1</v>
      </c>
      <c r="E74" s="67">
        <f t="shared" si="12"/>
        <v>261293.10906306622</v>
      </c>
      <c r="F74" s="68"/>
      <c r="G74" s="68"/>
      <c r="H74" s="73">
        <f t="shared" si="13"/>
        <v>182.77723228154355</v>
      </c>
    </row>
    <row r="75" spans="1:8" ht="15" thickBot="1" x14ac:dyDescent="0.2">
      <c r="A75" s="64">
        <v>43703</v>
      </c>
      <c r="B75" s="70">
        <f t="shared" si="10"/>
        <v>261293.10906306622</v>
      </c>
      <c r="C75" s="87">
        <f t="shared" si="11"/>
        <v>7.000000000000001E-4</v>
      </c>
      <c r="D75" s="66">
        <v>1</v>
      </c>
      <c r="E75" s="67">
        <f t="shared" si="12"/>
        <v>261476.01423941035</v>
      </c>
      <c r="F75" s="68"/>
      <c r="G75" s="68"/>
      <c r="H75" s="73">
        <f t="shared" si="13"/>
        <v>182.9051763441239</v>
      </c>
    </row>
    <row r="76" spans="1:8" ht="15" thickBot="1" x14ac:dyDescent="0.2">
      <c r="A76" s="64">
        <v>43734</v>
      </c>
      <c r="B76" s="70">
        <f t="shared" si="10"/>
        <v>261476.01423941035</v>
      </c>
      <c r="C76" s="87">
        <f t="shared" si="11"/>
        <v>7.000000000000001E-4</v>
      </c>
      <c r="D76" s="66">
        <v>1</v>
      </c>
      <c r="E76" s="67">
        <f t="shared" si="12"/>
        <v>261659.04744937792</v>
      </c>
      <c r="F76" s="68"/>
      <c r="G76" s="68"/>
      <c r="H76" s="73">
        <f t="shared" si="13"/>
        <v>183.03320996757247</v>
      </c>
    </row>
    <row r="77" spans="1:8" ht="15" thickBot="1" x14ac:dyDescent="0.2">
      <c r="A77" s="64">
        <v>43764</v>
      </c>
      <c r="B77" s="70">
        <f t="shared" si="10"/>
        <v>261659.04744937792</v>
      </c>
      <c r="C77" s="87">
        <f t="shared" si="11"/>
        <v>7.000000000000001E-4</v>
      </c>
      <c r="D77" s="66">
        <v>1</v>
      </c>
      <c r="E77" s="67">
        <f t="shared" si="12"/>
        <v>261842.20878259247</v>
      </c>
      <c r="F77" s="68"/>
      <c r="G77" s="68"/>
      <c r="H77" s="73">
        <f t="shared" si="13"/>
        <v>183.16133321454981</v>
      </c>
    </row>
    <row r="78" spans="1:8" ht="15" thickBot="1" x14ac:dyDescent="0.2">
      <c r="A78" s="64">
        <v>43795</v>
      </c>
      <c r="B78" s="70">
        <f t="shared" si="10"/>
        <v>261842.20878259247</v>
      </c>
      <c r="C78" s="87">
        <f t="shared" si="11"/>
        <v>7.000000000000001E-4</v>
      </c>
      <c r="D78" s="66">
        <v>1</v>
      </c>
      <c r="E78" s="67">
        <f t="shared" si="12"/>
        <v>262025.49832874027</v>
      </c>
      <c r="F78" s="68"/>
      <c r="G78" s="68"/>
      <c r="H78" s="73">
        <f t="shared" si="13"/>
        <v>183.28954614780378</v>
      </c>
    </row>
    <row r="79" spans="1:8" ht="15" thickBot="1" x14ac:dyDescent="0.2">
      <c r="A79" s="64">
        <v>43825</v>
      </c>
      <c r="B79" s="70">
        <f t="shared" si="10"/>
        <v>262025.49832874027</v>
      </c>
      <c r="C79" s="87">
        <f t="shared" si="11"/>
        <v>7.000000000000001E-4</v>
      </c>
      <c r="D79" s="66">
        <v>1</v>
      </c>
      <c r="E79" s="67">
        <f t="shared" si="12"/>
        <v>262208.91617757035</v>
      </c>
      <c r="F79" s="68"/>
      <c r="G79" s="68"/>
      <c r="H79" s="73">
        <f t="shared" si="13"/>
        <v>183.41784883008222</v>
      </c>
    </row>
    <row r="80" spans="1:8" ht="15" thickBot="1" x14ac:dyDescent="0.2">
      <c r="A80" s="64">
        <v>43856</v>
      </c>
      <c r="B80" s="70">
        <f t="shared" si="10"/>
        <v>262208.91617757035</v>
      </c>
      <c r="C80" s="87">
        <f t="shared" si="11"/>
        <v>7.000000000000001E-4</v>
      </c>
      <c r="D80" s="66">
        <v>1</v>
      </c>
      <c r="E80" s="67">
        <f t="shared" si="12"/>
        <v>262392.46241889463</v>
      </c>
      <c r="F80" s="68"/>
      <c r="G80" s="68"/>
      <c r="H80" s="73">
        <f t="shared" si="13"/>
        <v>183.54624132427853</v>
      </c>
    </row>
    <row r="81" spans="1:12" ht="15" thickBot="1" x14ac:dyDescent="0.2">
      <c r="A81" s="64">
        <v>43887</v>
      </c>
      <c r="B81" s="70">
        <f t="shared" si="10"/>
        <v>262392.46241889463</v>
      </c>
      <c r="C81" s="87">
        <f t="shared" si="11"/>
        <v>7.000000000000001E-4</v>
      </c>
      <c r="D81" s="66">
        <v>1</v>
      </c>
      <c r="E81" s="67">
        <f t="shared" si="12"/>
        <v>262576.13714258786</v>
      </c>
      <c r="F81" s="68"/>
      <c r="G81" s="68"/>
      <c r="H81" s="73">
        <f t="shared" si="13"/>
        <v>183.67472369322786</v>
      </c>
    </row>
    <row r="82" spans="1:12" ht="15" thickBot="1" x14ac:dyDescent="0.2">
      <c r="A82" s="64">
        <v>43916</v>
      </c>
      <c r="B82" s="70">
        <f t="shared" si="10"/>
        <v>262576.13714258786</v>
      </c>
      <c r="C82" s="87">
        <f t="shared" si="11"/>
        <v>7.000000000000001E-4</v>
      </c>
      <c r="D82" s="66">
        <v>1</v>
      </c>
      <c r="E82" s="67">
        <f t="shared" si="12"/>
        <v>262759.94043858763</v>
      </c>
      <c r="F82" s="68"/>
      <c r="G82" s="68"/>
      <c r="H82" s="73">
        <f t="shared" si="13"/>
        <v>183.8032959997654</v>
      </c>
    </row>
    <row r="83" spans="1:12" ht="15" thickBot="1" x14ac:dyDescent="0.2">
      <c r="A83" s="64">
        <v>43947</v>
      </c>
      <c r="B83" s="70">
        <f t="shared" si="10"/>
        <v>262759.94043858763</v>
      </c>
      <c r="C83" s="87">
        <f t="shared" si="11"/>
        <v>7.000000000000001E-4</v>
      </c>
      <c r="D83" s="66">
        <v>1</v>
      </c>
      <c r="E83" s="67">
        <f t="shared" si="12"/>
        <v>262943.87239689461</v>
      </c>
      <c r="F83" s="68"/>
      <c r="G83" s="68"/>
      <c r="H83" s="73">
        <f t="shared" si="13"/>
        <v>183.93195830698824</v>
      </c>
    </row>
    <row r="84" spans="1:12" ht="15" thickBot="1" x14ac:dyDescent="0.2">
      <c r="A84" s="64">
        <v>43977</v>
      </c>
      <c r="B84" s="70">
        <f t="shared" si="10"/>
        <v>262943.87239689461</v>
      </c>
      <c r="C84" s="87">
        <f t="shared" si="11"/>
        <v>7.000000000000001E-4</v>
      </c>
      <c r="D84" s="66">
        <v>1</v>
      </c>
      <c r="E84" s="67">
        <f t="shared" si="12"/>
        <v>263127.93310757243</v>
      </c>
      <c r="F84" s="68"/>
      <c r="G84" s="68"/>
      <c r="H84" s="73">
        <f t="shared" si="13"/>
        <v>184.06071067781886</v>
      </c>
    </row>
    <row r="85" spans="1:12" ht="15" thickBot="1" x14ac:dyDescent="0.2">
      <c r="A85" s="64">
        <v>44008</v>
      </c>
      <c r="B85" s="70">
        <f t="shared" si="10"/>
        <v>263127.93310757243</v>
      </c>
      <c r="C85" s="87">
        <f t="shared" si="11"/>
        <v>7.000000000000001E-4</v>
      </c>
      <c r="D85" s="66">
        <v>1</v>
      </c>
      <c r="E85" s="67">
        <f t="shared" si="12"/>
        <v>263312.12266074773</v>
      </c>
      <c r="F85" s="68"/>
      <c r="G85" s="68"/>
      <c r="H85" s="73">
        <f t="shared" si="13"/>
        <v>184.18955317529617</v>
      </c>
    </row>
    <row r="86" spans="1:12" ht="15" thickBot="1" x14ac:dyDescent="0.2">
      <c r="A86" s="64">
        <v>44038</v>
      </c>
      <c r="B86" s="70">
        <f t="shared" si="10"/>
        <v>263312.12266074773</v>
      </c>
      <c r="C86" s="87">
        <f t="shared" si="11"/>
        <v>7.000000000000001E-4</v>
      </c>
      <c r="D86" s="66">
        <v>1</v>
      </c>
      <c r="E86" s="67">
        <f t="shared" si="12"/>
        <v>263496.44114661025</v>
      </c>
      <c r="F86" s="68"/>
      <c r="G86" s="68"/>
      <c r="H86" s="73">
        <f t="shared" si="13"/>
        <v>184.31848586251726</v>
      </c>
    </row>
    <row r="87" spans="1:12" ht="15" thickBot="1" x14ac:dyDescent="0.2">
      <c r="A87" s="64">
        <v>44069</v>
      </c>
      <c r="B87" s="70">
        <f t="shared" si="10"/>
        <v>263496.44114661025</v>
      </c>
      <c r="C87" s="87">
        <f t="shared" si="11"/>
        <v>7.000000000000001E-4</v>
      </c>
      <c r="D87" s="66">
        <v>1</v>
      </c>
      <c r="E87" s="67">
        <f t="shared" si="12"/>
        <v>263680.88865541283</v>
      </c>
      <c r="F87" s="68"/>
      <c r="G87" s="68"/>
      <c r="H87" s="73">
        <f t="shared" si="13"/>
        <v>184.44750880257925</v>
      </c>
    </row>
    <row r="88" spans="1:12" ht="15" thickBot="1" x14ac:dyDescent="0.2">
      <c r="A88" s="64">
        <v>44100</v>
      </c>
      <c r="B88" s="70">
        <f t="shared" si="10"/>
        <v>263680.88865541283</v>
      </c>
      <c r="C88" s="87">
        <f t="shared" si="11"/>
        <v>7.000000000000001E-4</v>
      </c>
      <c r="D88" s="66">
        <v>1</v>
      </c>
      <c r="E88" s="67">
        <f t="shared" si="12"/>
        <v>263865.46527747158</v>
      </c>
      <c r="F88" s="68"/>
      <c r="G88" s="68"/>
      <c r="H88" s="73">
        <f t="shared" si="13"/>
        <v>184.57662205875386</v>
      </c>
    </row>
    <row r="89" spans="1:12" ht="15" thickBot="1" x14ac:dyDescent="0.2">
      <c r="A89" s="64">
        <v>44130</v>
      </c>
      <c r="B89" s="70">
        <f t="shared" si="10"/>
        <v>263865.46527747158</v>
      </c>
      <c r="C89" s="87">
        <f t="shared" si="11"/>
        <v>7.000000000000001E-4</v>
      </c>
      <c r="D89" s="66">
        <v>1</v>
      </c>
      <c r="E89" s="67">
        <f t="shared" si="12"/>
        <v>264050.17110316578</v>
      </c>
      <c r="F89" s="68"/>
      <c r="G89" s="68"/>
      <c r="H89" s="73">
        <f t="shared" si="13"/>
        <v>184.70582569419639</v>
      </c>
    </row>
    <row r="90" spans="1:12" ht="15" thickBot="1" x14ac:dyDescent="0.2">
      <c r="A90" s="64">
        <v>44161</v>
      </c>
      <c r="B90" s="70">
        <f t="shared" si="10"/>
        <v>264050.17110316578</v>
      </c>
      <c r="C90" s="87">
        <f t="shared" si="11"/>
        <v>7.000000000000001E-4</v>
      </c>
      <c r="D90" s="66">
        <v>1</v>
      </c>
      <c r="E90" s="67">
        <f t="shared" si="12"/>
        <v>264235.00622293795</v>
      </c>
      <c r="F90" s="68"/>
      <c r="G90" s="68"/>
      <c r="H90" s="73">
        <f t="shared" si="13"/>
        <v>184.83511977217859</v>
      </c>
    </row>
    <row r="91" spans="1:12" ht="15" thickBot="1" x14ac:dyDescent="0.2">
      <c r="A91" s="64">
        <v>44191</v>
      </c>
      <c r="B91" s="70">
        <f t="shared" si="10"/>
        <v>264235.00622293795</v>
      </c>
      <c r="C91" s="87">
        <f t="shared" si="11"/>
        <v>7.000000000000001E-4</v>
      </c>
      <c r="D91" s="66">
        <v>1</v>
      </c>
      <c r="E91" s="67">
        <f t="shared" si="12"/>
        <v>264419.97072729398</v>
      </c>
      <c r="F91" s="68"/>
      <c r="G91" s="68"/>
      <c r="H91" s="73">
        <f t="shared" si="13"/>
        <v>184.96450435603037</v>
      </c>
    </row>
    <row r="92" spans="1:12" ht="15" thickBot="1" x14ac:dyDescent="0.2">
      <c r="A92" s="64">
        <v>44222</v>
      </c>
      <c r="B92" s="70">
        <f t="shared" si="10"/>
        <v>264419.97072729398</v>
      </c>
      <c r="C92" s="87">
        <f t="shared" si="11"/>
        <v>7.000000000000001E-4</v>
      </c>
      <c r="D92" s="66">
        <v>1</v>
      </c>
      <c r="E92" s="67">
        <f t="shared" si="12"/>
        <v>264605.06470680307</v>
      </c>
      <c r="F92" s="68"/>
      <c r="G92" s="68"/>
      <c r="H92" s="73">
        <f t="shared" si="13"/>
        <v>185.09397950908169</v>
      </c>
    </row>
    <row r="93" spans="1:12" ht="15" thickBot="1" x14ac:dyDescent="0.2">
      <c r="A93" s="64">
        <v>44253</v>
      </c>
      <c r="B93" s="70">
        <f t="shared" si="10"/>
        <v>264605.06470680307</v>
      </c>
      <c r="C93" s="87">
        <f t="shared" si="11"/>
        <v>7.000000000000001E-4</v>
      </c>
      <c r="D93" s="66">
        <v>1</v>
      </c>
      <c r="E93" s="67">
        <f t="shared" si="12"/>
        <v>264790.28825209779</v>
      </c>
      <c r="F93" s="68"/>
      <c r="G93" s="68"/>
      <c r="H93" s="73">
        <f t="shared" si="13"/>
        <v>185.22354529472068</v>
      </c>
    </row>
    <row r="94" spans="1:12" ht="15" thickBot="1" x14ac:dyDescent="0.2">
      <c r="A94" s="64">
        <v>44281</v>
      </c>
      <c r="B94" s="70">
        <f t="shared" si="10"/>
        <v>264790.28825209779</v>
      </c>
      <c r="C94" s="87">
        <f t="shared" si="11"/>
        <v>7.000000000000001E-4</v>
      </c>
      <c r="D94" s="66">
        <v>1</v>
      </c>
      <c r="E94" s="67">
        <f t="shared" si="12"/>
        <v>264975.64145387424</v>
      </c>
      <c r="F94" s="68"/>
      <c r="G94" s="68"/>
      <c r="H94" s="68">
        <f t="shared" si="13"/>
        <v>185.3532017764519</v>
      </c>
      <c r="I94" s="80">
        <f>SUM(H52:H94)</f>
        <v>6459.6553807783785</v>
      </c>
      <c r="J94" s="81">
        <v>6459.65</v>
      </c>
      <c r="K94" s="82">
        <v>40142</v>
      </c>
      <c r="L94" s="81">
        <v>200000</v>
      </c>
    </row>
    <row r="95" spans="1:12" ht="15" thickBot="1" x14ac:dyDescent="0.2">
      <c r="A95" s="64"/>
      <c r="B95" s="70"/>
      <c r="C95" s="87"/>
      <c r="D95" s="66"/>
      <c r="E95" s="67"/>
      <c r="F95" s="68"/>
      <c r="G95" s="68"/>
      <c r="H95" s="68"/>
      <c r="I95" s="83"/>
      <c r="J95" s="84"/>
      <c r="K95" s="85"/>
      <c r="L95" s="84"/>
    </row>
    <row r="96" spans="1:12" ht="15" thickBot="1" x14ac:dyDescent="0.2">
      <c r="A96" s="74">
        <v>40204</v>
      </c>
      <c r="B96" s="70">
        <f>64975.64</f>
        <v>64975.64</v>
      </c>
      <c r="C96" s="87">
        <f t="shared" ref="C96:C103" si="14">0.07%</f>
        <v>7.000000000000001E-4</v>
      </c>
      <c r="D96" s="66">
        <v>1</v>
      </c>
      <c r="E96" s="67">
        <f t="shared" ref="E96:E103" si="15">-FV(C96,D96,,B96,0)</f>
        <v>65021.122947999997</v>
      </c>
      <c r="F96" s="68"/>
      <c r="G96" s="68"/>
      <c r="H96" s="73">
        <f t="shared" ref="H96:H103" si="16">E96-B96</f>
        <v>45.482947999997123</v>
      </c>
    </row>
    <row r="97" spans="1:12" ht="15" thickBot="1" x14ac:dyDescent="0.2">
      <c r="A97" s="64">
        <v>40205</v>
      </c>
      <c r="B97" s="70">
        <f t="shared" ref="B97:B102" si="17">-FV(C96,D96,,B96,0)</f>
        <v>65021.122947999997</v>
      </c>
      <c r="C97" s="87">
        <f t="shared" si="14"/>
        <v>7.000000000000001E-4</v>
      </c>
      <c r="D97" s="66">
        <v>1</v>
      </c>
      <c r="E97" s="67">
        <f t="shared" si="15"/>
        <v>65066.637734063588</v>
      </c>
      <c r="F97" s="68"/>
      <c r="G97" s="68"/>
      <c r="H97" s="73">
        <f t="shared" si="16"/>
        <v>45.5147860635916</v>
      </c>
    </row>
    <row r="98" spans="1:12" ht="15" thickBot="1" x14ac:dyDescent="0.2">
      <c r="A98" s="64">
        <v>40206</v>
      </c>
      <c r="B98" s="70">
        <f t="shared" si="17"/>
        <v>65066.637734063588</v>
      </c>
      <c r="C98" s="87">
        <f t="shared" si="14"/>
        <v>7.000000000000001E-4</v>
      </c>
      <c r="D98" s="66">
        <v>1</v>
      </c>
      <c r="E98" s="67">
        <f t="shared" si="15"/>
        <v>65112.184380477425</v>
      </c>
      <c r="F98" s="68"/>
      <c r="G98" s="68"/>
      <c r="H98" s="73">
        <f t="shared" si="16"/>
        <v>45.546646413837152</v>
      </c>
    </row>
    <row r="99" spans="1:12" ht="15" thickBot="1" x14ac:dyDescent="0.2">
      <c r="A99" s="64">
        <v>40207</v>
      </c>
      <c r="B99" s="70">
        <f t="shared" si="17"/>
        <v>65112.184380477425</v>
      </c>
      <c r="C99" s="87">
        <f t="shared" si="14"/>
        <v>7.000000000000001E-4</v>
      </c>
      <c r="D99" s="66">
        <v>1</v>
      </c>
      <c r="E99" s="67">
        <f t="shared" si="15"/>
        <v>65157.762909543751</v>
      </c>
      <c r="F99" s="68"/>
      <c r="G99" s="68"/>
      <c r="H99" s="73">
        <f t="shared" si="16"/>
        <v>45.578529066326155</v>
      </c>
    </row>
    <row r="100" spans="1:12" ht="15" thickBot="1" x14ac:dyDescent="0.2">
      <c r="A100" s="64">
        <v>40208</v>
      </c>
      <c r="B100" s="70">
        <f t="shared" si="17"/>
        <v>65157.762909543751</v>
      </c>
      <c r="C100" s="87">
        <f t="shared" si="14"/>
        <v>7.000000000000001E-4</v>
      </c>
      <c r="D100" s="66">
        <v>1</v>
      </c>
      <c r="E100" s="67">
        <f t="shared" si="15"/>
        <v>65203.373343580424</v>
      </c>
      <c r="F100" s="68"/>
      <c r="G100" s="68"/>
      <c r="H100" s="73">
        <f t="shared" si="16"/>
        <v>45.610434036672814</v>
      </c>
    </row>
    <row r="101" spans="1:12" ht="15" thickBot="1" x14ac:dyDescent="0.2">
      <c r="A101" s="64">
        <v>40209</v>
      </c>
      <c r="B101" s="70">
        <f t="shared" si="17"/>
        <v>65203.373343580424</v>
      </c>
      <c r="C101" s="87">
        <f t="shared" si="14"/>
        <v>7.000000000000001E-4</v>
      </c>
      <c r="D101" s="66">
        <v>1</v>
      </c>
      <c r="E101" s="67">
        <f t="shared" si="15"/>
        <v>65249.015704920923</v>
      </c>
      <c r="F101" s="68"/>
      <c r="G101" s="68"/>
      <c r="H101" s="73">
        <f t="shared" si="16"/>
        <v>45.64236134049861</v>
      </c>
    </row>
    <row r="102" spans="1:12" ht="15" thickBot="1" x14ac:dyDescent="0.2">
      <c r="A102" s="64">
        <v>40210</v>
      </c>
      <c r="B102" s="70">
        <f t="shared" si="17"/>
        <v>65249.015704920923</v>
      </c>
      <c r="C102" s="87">
        <f t="shared" si="14"/>
        <v>7.000000000000001E-4</v>
      </c>
      <c r="D102" s="66">
        <v>1</v>
      </c>
      <c r="E102" s="67">
        <f t="shared" si="15"/>
        <v>65294.690015914362</v>
      </c>
      <c r="F102" s="68"/>
      <c r="G102" s="68"/>
      <c r="H102" s="68">
        <f t="shared" si="16"/>
        <v>45.674310993439576</v>
      </c>
      <c r="I102" s="80">
        <f>SUM(H96:H102)</f>
        <v>319.05001591436303</v>
      </c>
      <c r="J102" s="81">
        <v>319.05</v>
      </c>
      <c r="K102" s="82">
        <v>40210</v>
      </c>
      <c r="L102" s="81">
        <v>65294.69</v>
      </c>
    </row>
    <row r="103" spans="1:12" ht="15" thickBot="1" x14ac:dyDescent="0.2">
      <c r="A103" s="64">
        <v>40211</v>
      </c>
      <c r="B103" s="70">
        <f>-FV(C102,D102,,B102,0)-L102</f>
        <v>1.5914360119495541E-5</v>
      </c>
      <c r="C103" s="87">
        <f t="shared" si="14"/>
        <v>7.000000000000001E-4</v>
      </c>
      <c r="D103" s="66">
        <v>1</v>
      </c>
      <c r="E103" s="67">
        <f t="shared" si="15"/>
        <v>1.5925500171579187E-5</v>
      </c>
      <c r="F103" s="68"/>
      <c r="G103" s="68"/>
      <c r="H103" s="73">
        <f t="shared" si="16"/>
        <v>1.1140052083645995E-8</v>
      </c>
    </row>
    <row r="104" spans="1:12" ht="15" thickBot="1" x14ac:dyDescent="0.2">
      <c r="A104" s="64"/>
      <c r="B104" s="70"/>
      <c r="C104" s="87"/>
      <c r="D104" s="66"/>
      <c r="E104" s="67"/>
      <c r="F104" s="68"/>
      <c r="G104" s="68"/>
      <c r="H104" s="73"/>
    </row>
    <row r="105" spans="1:12" ht="15" thickBot="1" x14ac:dyDescent="0.2">
      <c r="A105" s="74">
        <v>40263</v>
      </c>
      <c r="B105" s="70">
        <f>分解明细!F55</f>
        <v>16775.88</v>
      </c>
      <c r="C105" s="87">
        <f t="shared" ref="C105:C168" si="18">0.07%</f>
        <v>7.000000000000001E-4</v>
      </c>
      <c r="D105" s="66">
        <v>1</v>
      </c>
      <c r="E105" s="67">
        <f t="shared" ref="E105:E168" si="19">-FV(C105,D105,,B105,0)</f>
        <v>16787.623115999999</v>
      </c>
      <c r="F105" s="68"/>
      <c r="G105" s="68"/>
      <c r="H105" s="73">
        <f t="shared" ref="H105:H168" si="20">E105-B105</f>
        <v>11.743115999997826</v>
      </c>
    </row>
    <row r="106" spans="1:12" ht="15" thickBot="1" x14ac:dyDescent="0.2">
      <c r="A106" s="64">
        <v>40264</v>
      </c>
      <c r="B106" s="70">
        <f t="shared" ref="B106:B135" si="21">-FV(C105,D105,,B105,0)</f>
        <v>16787.623115999999</v>
      </c>
      <c r="C106" s="87">
        <f t="shared" si="18"/>
        <v>7.000000000000001E-4</v>
      </c>
      <c r="D106" s="66">
        <v>1</v>
      </c>
      <c r="E106" s="67">
        <f t="shared" si="19"/>
        <v>16799.374452181197</v>
      </c>
      <c r="F106" s="68"/>
      <c r="G106" s="68"/>
      <c r="H106" s="73">
        <f t="shared" si="20"/>
        <v>11.751336181197985</v>
      </c>
    </row>
    <row r="107" spans="1:12" ht="15" thickBot="1" x14ac:dyDescent="0.2">
      <c r="A107" s="64">
        <v>40265</v>
      </c>
      <c r="B107" s="70">
        <f t="shared" si="21"/>
        <v>16799.374452181197</v>
      </c>
      <c r="C107" s="87">
        <f t="shared" si="18"/>
        <v>7.000000000000001E-4</v>
      </c>
      <c r="D107" s="66">
        <v>1</v>
      </c>
      <c r="E107" s="67">
        <f t="shared" si="19"/>
        <v>16811.134014297721</v>
      </c>
      <c r="F107" s="68"/>
      <c r="G107" s="68"/>
      <c r="H107" s="73">
        <f t="shared" si="20"/>
        <v>11.759562116523739</v>
      </c>
    </row>
    <row r="108" spans="1:12" ht="15" thickBot="1" x14ac:dyDescent="0.2">
      <c r="A108" s="64">
        <v>40266</v>
      </c>
      <c r="B108" s="70">
        <f t="shared" si="21"/>
        <v>16811.134014297721</v>
      </c>
      <c r="C108" s="87">
        <f t="shared" si="18"/>
        <v>7.000000000000001E-4</v>
      </c>
      <c r="D108" s="66">
        <v>1</v>
      </c>
      <c r="E108" s="67">
        <f t="shared" si="19"/>
        <v>16822.901808107727</v>
      </c>
      <c r="F108" s="68"/>
      <c r="G108" s="68"/>
      <c r="H108" s="73">
        <f t="shared" si="20"/>
        <v>11.767793810005969</v>
      </c>
    </row>
    <row r="109" spans="1:12" ht="15" thickBot="1" x14ac:dyDescent="0.2">
      <c r="A109" s="64">
        <v>40267</v>
      </c>
      <c r="B109" s="70">
        <f t="shared" si="21"/>
        <v>16822.901808107727</v>
      </c>
      <c r="C109" s="87">
        <f t="shared" si="18"/>
        <v>7.000000000000001E-4</v>
      </c>
      <c r="D109" s="66">
        <v>1</v>
      </c>
      <c r="E109" s="67">
        <f t="shared" si="19"/>
        <v>16834.677839373402</v>
      </c>
      <c r="F109" s="68"/>
      <c r="G109" s="68"/>
      <c r="H109" s="73">
        <f t="shared" si="20"/>
        <v>11.776031265675556</v>
      </c>
    </row>
    <row r="110" spans="1:12" ht="15" thickBot="1" x14ac:dyDescent="0.2">
      <c r="A110" s="64">
        <v>40268</v>
      </c>
      <c r="B110" s="70">
        <f t="shared" si="21"/>
        <v>16834.677839373402</v>
      </c>
      <c r="C110" s="87">
        <f t="shared" si="18"/>
        <v>7.000000000000001E-4</v>
      </c>
      <c r="D110" s="66">
        <v>1</v>
      </c>
      <c r="E110" s="67">
        <f t="shared" si="19"/>
        <v>16846.462113860962</v>
      </c>
      <c r="F110" s="68"/>
      <c r="G110" s="68"/>
      <c r="H110" s="73">
        <f t="shared" si="20"/>
        <v>11.784274487559742</v>
      </c>
    </row>
    <row r="111" spans="1:12" ht="15" thickBot="1" x14ac:dyDescent="0.2">
      <c r="A111" s="64">
        <v>40269</v>
      </c>
      <c r="B111" s="70">
        <f t="shared" si="21"/>
        <v>16846.462113860962</v>
      </c>
      <c r="C111" s="87">
        <f t="shared" si="18"/>
        <v>7.000000000000001E-4</v>
      </c>
      <c r="D111" s="66">
        <v>1</v>
      </c>
      <c r="E111" s="67">
        <f t="shared" si="19"/>
        <v>16858.254637340662</v>
      </c>
      <c r="F111" s="68"/>
      <c r="G111" s="68"/>
      <c r="H111" s="73">
        <f t="shared" si="20"/>
        <v>11.792523479700321</v>
      </c>
    </row>
    <row r="112" spans="1:12" ht="15" thickBot="1" x14ac:dyDescent="0.2">
      <c r="A112" s="64">
        <v>40270</v>
      </c>
      <c r="B112" s="70">
        <f t="shared" si="21"/>
        <v>16858.254637340662</v>
      </c>
      <c r="C112" s="87">
        <f t="shared" si="18"/>
        <v>7.000000000000001E-4</v>
      </c>
      <c r="D112" s="66">
        <v>1</v>
      </c>
      <c r="E112" s="67">
        <f t="shared" si="19"/>
        <v>16870.055415586798</v>
      </c>
      <c r="F112" s="68"/>
      <c r="G112" s="68"/>
      <c r="H112" s="73">
        <f t="shared" si="20"/>
        <v>11.800778246135451</v>
      </c>
    </row>
    <row r="113" spans="1:8" ht="15" thickBot="1" x14ac:dyDescent="0.2">
      <c r="A113" s="64">
        <v>40271</v>
      </c>
      <c r="B113" s="70">
        <f t="shared" si="21"/>
        <v>16870.055415586798</v>
      </c>
      <c r="C113" s="87">
        <f t="shared" si="18"/>
        <v>7.000000000000001E-4</v>
      </c>
      <c r="D113" s="66">
        <v>1</v>
      </c>
      <c r="E113" s="67">
        <f t="shared" si="19"/>
        <v>16881.864454377708</v>
      </c>
      <c r="F113" s="68"/>
      <c r="G113" s="68"/>
      <c r="H113" s="73">
        <f t="shared" si="20"/>
        <v>11.809038790910563</v>
      </c>
    </row>
    <row r="114" spans="1:8" ht="15" thickBot="1" x14ac:dyDescent="0.2">
      <c r="A114" s="64">
        <v>40272</v>
      </c>
      <c r="B114" s="70">
        <f t="shared" si="21"/>
        <v>16881.864454377708</v>
      </c>
      <c r="C114" s="87">
        <f t="shared" si="18"/>
        <v>7.000000000000001E-4</v>
      </c>
      <c r="D114" s="66">
        <v>1</v>
      </c>
      <c r="E114" s="67">
        <f t="shared" si="19"/>
        <v>16893.681759495772</v>
      </c>
      <c r="F114" s="68"/>
      <c r="G114" s="68"/>
      <c r="H114" s="73">
        <f t="shared" si="20"/>
        <v>11.817305118063814</v>
      </c>
    </row>
    <row r="115" spans="1:8" ht="15" thickBot="1" x14ac:dyDescent="0.2">
      <c r="A115" s="64">
        <v>40273</v>
      </c>
      <c r="B115" s="70">
        <f t="shared" si="21"/>
        <v>16893.681759495772</v>
      </c>
      <c r="C115" s="87">
        <f t="shared" si="18"/>
        <v>7.000000000000001E-4</v>
      </c>
      <c r="D115" s="66">
        <v>1</v>
      </c>
      <c r="E115" s="67">
        <f t="shared" si="19"/>
        <v>16905.507336727416</v>
      </c>
      <c r="F115" s="68"/>
      <c r="G115" s="68"/>
      <c r="H115" s="73">
        <f t="shared" si="20"/>
        <v>11.825577231644274</v>
      </c>
    </row>
    <row r="116" spans="1:8" ht="15" thickBot="1" x14ac:dyDescent="0.2">
      <c r="A116" s="64">
        <v>40274</v>
      </c>
      <c r="B116" s="70">
        <f t="shared" si="21"/>
        <v>16905.507336727416</v>
      </c>
      <c r="C116" s="87">
        <f t="shared" si="18"/>
        <v>7.000000000000001E-4</v>
      </c>
      <c r="D116" s="66">
        <v>1</v>
      </c>
      <c r="E116" s="67">
        <f t="shared" si="19"/>
        <v>16917.341191863125</v>
      </c>
      <c r="F116" s="68"/>
      <c r="G116" s="68"/>
      <c r="H116" s="73">
        <f t="shared" si="20"/>
        <v>11.833855135708291</v>
      </c>
    </row>
    <row r="117" spans="1:8" ht="15" thickBot="1" x14ac:dyDescent="0.2">
      <c r="A117" s="64">
        <v>40275</v>
      </c>
      <c r="B117" s="70">
        <f t="shared" si="21"/>
        <v>16917.341191863125</v>
      </c>
      <c r="C117" s="87">
        <f t="shared" si="18"/>
        <v>7.000000000000001E-4</v>
      </c>
      <c r="D117" s="66">
        <v>1</v>
      </c>
      <c r="E117" s="67">
        <f t="shared" si="19"/>
        <v>16929.183330697426</v>
      </c>
      <c r="F117" s="68"/>
      <c r="G117" s="68"/>
      <c r="H117" s="73">
        <f t="shared" si="20"/>
        <v>11.842138834301295</v>
      </c>
    </row>
    <row r="118" spans="1:8" ht="15" thickBot="1" x14ac:dyDescent="0.2">
      <c r="A118" s="64">
        <v>40276</v>
      </c>
      <c r="B118" s="70">
        <f t="shared" si="21"/>
        <v>16929.183330697426</v>
      </c>
      <c r="C118" s="87">
        <f t="shared" si="18"/>
        <v>7.000000000000001E-4</v>
      </c>
      <c r="D118" s="66">
        <v>1</v>
      </c>
      <c r="E118" s="67">
        <f t="shared" si="19"/>
        <v>16941.033759028913</v>
      </c>
      <c r="F118" s="68"/>
      <c r="G118" s="68"/>
      <c r="H118" s="73">
        <f t="shared" si="20"/>
        <v>11.85042833148691</v>
      </c>
    </row>
    <row r="119" spans="1:8" ht="15" thickBot="1" x14ac:dyDescent="0.2">
      <c r="A119" s="64">
        <v>40277</v>
      </c>
      <c r="B119" s="70">
        <f t="shared" si="21"/>
        <v>16941.033759028913</v>
      </c>
      <c r="C119" s="87">
        <f t="shared" si="18"/>
        <v>7.000000000000001E-4</v>
      </c>
      <c r="D119" s="66">
        <v>1</v>
      </c>
      <c r="E119" s="67">
        <f t="shared" si="19"/>
        <v>16952.892482660231</v>
      </c>
      <c r="F119" s="68"/>
      <c r="G119" s="68"/>
      <c r="H119" s="73">
        <f t="shared" si="20"/>
        <v>11.858723631317844</v>
      </c>
    </row>
    <row r="120" spans="1:8" ht="15" thickBot="1" x14ac:dyDescent="0.2">
      <c r="A120" s="64">
        <v>40278</v>
      </c>
      <c r="B120" s="70">
        <f t="shared" si="21"/>
        <v>16952.892482660231</v>
      </c>
      <c r="C120" s="87">
        <f t="shared" si="18"/>
        <v>7.000000000000001E-4</v>
      </c>
      <c r="D120" s="66">
        <v>1</v>
      </c>
      <c r="E120" s="67">
        <f t="shared" si="19"/>
        <v>16964.759507398092</v>
      </c>
      <c r="F120" s="68"/>
      <c r="G120" s="68"/>
      <c r="H120" s="73">
        <f t="shared" si="20"/>
        <v>11.867024737861357</v>
      </c>
    </row>
    <row r="121" spans="1:8" ht="15" thickBot="1" x14ac:dyDescent="0.2">
      <c r="A121" s="64">
        <v>40279</v>
      </c>
      <c r="B121" s="70">
        <f t="shared" si="21"/>
        <v>16964.759507398092</v>
      </c>
      <c r="C121" s="87">
        <f t="shared" si="18"/>
        <v>7.000000000000001E-4</v>
      </c>
      <c r="D121" s="66">
        <v>1</v>
      </c>
      <c r="E121" s="67">
        <f t="shared" si="19"/>
        <v>16976.634839053269</v>
      </c>
      <c r="F121" s="68"/>
      <c r="G121" s="68"/>
      <c r="H121" s="73">
        <f t="shared" si="20"/>
        <v>11.875331655177433</v>
      </c>
    </row>
    <row r="122" spans="1:8" ht="15" thickBot="1" x14ac:dyDescent="0.2">
      <c r="A122" s="64">
        <v>40280</v>
      </c>
      <c r="B122" s="70">
        <f t="shared" si="21"/>
        <v>16976.634839053269</v>
      </c>
      <c r="C122" s="87">
        <f t="shared" si="18"/>
        <v>7.000000000000001E-4</v>
      </c>
      <c r="D122" s="66">
        <v>1</v>
      </c>
      <c r="E122" s="67">
        <f t="shared" si="19"/>
        <v>16988.518483440606</v>
      </c>
      <c r="F122" s="68"/>
      <c r="G122" s="68"/>
      <c r="H122" s="73">
        <f t="shared" si="20"/>
        <v>11.883644387336972</v>
      </c>
    </row>
    <row r="123" spans="1:8" ht="15" thickBot="1" x14ac:dyDescent="0.2">
      <c r="A123" s="64">
        <v>40281</v>
      </c>
      <c r="B123" s="70">
        <f t="shared" si="21"/>
        <v>16988.518483440606</v>
      </c>
      <c r="C123" s="87">
        <f t="shared" si="18"/>
        <v>7.000000000000001E-4</v>
      </c>
      <c r="D123" s="66">
        <v>1</v>
      </c>
      <c r="E123" s="67">
        <f t="shared" si="19"/>
        <v>17000.410446379014</v>
      </c>
      <c r="F123" s="68"/>
      <c r="G123" s="68"/>
      <c r="H123" s="73">
        <f t="shared" si="20"/>
        <v>11.891962938407232</v>
      </c>
    </row>
    <row r="124" spans="1:8" ht="15" thickBot="1" x14ac:dyDescent="0.2">
      <c r="A124" s="64">
        <v>40282</v>
      </c>
      <c r="B124" s="70">
        <f t="shared" si="21"/>
        <v>17000.410446379014</v>
      </c>
      <c r="C124" s="87">
        <f t="shared" si="18"/>
        <v>7.000000000000001E-4</v>
      </c>
      <c r="D124" s="66">
        <v>1</v>
      </c>
      <c r="E124" s="67">
        <f t="shared" si="19"/>
        <v>17012.310733691476</v>
      </c>
      <c r="F124" s="68"/>
      <c r="G124" s="68"/>
      <c r="H124" s="73">
        <f t="shared" si="20"/>
        <v>11.900287312462751</v>
      </c>
    </row>
    <row r="125" spans="1:8" ht="15" thickBot="1" x14ac:dyDescent="0.2">
      <c r="A125" s="64">
        <v>40283</v>
      </c>
      <c r="B125" s="70">
        <f t="shared" si="21"/>
        <v>17012.310733691476</v>
      </c>
      <c r="C125" s="87">
        <f t="shared" si="18"/>
        <v>7.000000000000001E-4</v>
      </c>
      <c r="D125" s="66">
        <v>1</v>
      </c>
      <c r="E125" s="67">
        <f t="shared" si="19"/>
        <v>17024.219351205058</v>
      </c>
      <c r="F125" s="68"/>
      <c r="G125" s="68"/>
      <c r="H125" s="73">
        <f t="shared" si="20"/>
        <v>11.908617513581703</v>
      </c>
    </row>
    <row r="126" spans="1:8" ht="15" thickBot="1" x14ac:dyDescent="0.2">
      <c r="A126" s="64">
        <v>40284</v>
      </c>
      <c r="B126" s="70">
        <f t="shared" si="21"/>
        <v>17024.219351205058</v>
      </c>
      <c r="C126" s="87">
        <f t="shared" si="18"/>
        <v>7.000000000000001E-4</v>
      </c>
      <c r="D126" s="66">
        <v>1</v>
      </c>
      <c r="E126" s="67">
        <f t="shared" si="19"/>
        <v>17036.1363047509</v>
      </c>
      <c r="F126" s="68"/>
      <c r="G126" s="68"/>
      <c r="H126" s="73">
        <f t="shared" si="20"/>
        <v>11.916953545842262</v>
      </c>
    </row>
    <row r="127" spans="1:8" ht="15" thickBot="1" x14ac:dyDescent="0.2">
      <c r="A127" s="64">
        <v>40285</v>
      </c>
      <c r="B127" s="70">
        <f t="shared" si="21"/>
        <v>17036.1363047509</v>
      </c>
      <c r="C127" s="87">
        <f t="shared" si="18"/>
        <v>7.000000000000001E-4</v>
      </c>
      <c r="D127" s="66">
        <v>1</v>
      </c>
      <c r="E127" s="67">
        <f t="shared" si="19"/>
        <v>17048.061600164223</v>
      </c>
      <c r="F127" s="68"/>
      <c r="G127" s="68"/>
      <c r="H127" s="73">
        <f t="shared" si="20"/>
        <v>11.925295413322601</v>
      </c>
    </row>
    <row r="128" spans="1:8" ht="15" thickBot="1" x14ac:dyDescent="0.2">
      <c r="A128" s="64">
        <v>40286</v>
      </c>
      <c r="B128" s="70">
        <f t="shared" si="21"/>
        <v>17048.061600164223</v>
      </c>
      <c r="C128" s="87">
        <f t="shared" si="18"/>
        <v>7.000000000000001E-4</v>
      </c>
      <c r="D128" s="66">
        <v>1</v>
      </c>
      <c r="E128" s="67">
        <f t="shared" si="19"/>
        <v>17059.995243284338</v>
      </c>
      <c r="F128" s="68"/>
      <c r="G128" s="68"/>
      <c r="H128" s="73">
        <f t="shared" si="20"/>
        <v>11.933643120115448</v>
      </c>
    </row>
    <row r="129" spans="1:8" ht="15" thickBot="1" x14ac:dyDescent="0.2">
      <c r="A129" s="64">
        <v>40287</v>
      </c>
      <c r="B129" s="70">
        <f t="shared" si="21"/>
        <v>17059.995243284338</v>
      </c>
      <c r="C129" s="87">
        <f t="shared" si="18"/>
        <v>7.000000000000001E-4</v>
      </c>
      <c r="D129" s="66">
        <v>1</v>
      </c>
      <c r="E129" s="67">
        <f t="shared" si="19"/>
        <v>17071.937239954637</v>
      </c>
      <c r="F129" s="68"/>
      <c r="G129" s="68"/>
      <c r="H129" s="73">
        <f t="shared" si="20"/>
        <v>11.941996670298977</v>
      </c>
    </row>
    <row r="130" spans="1:8" ht="15" thickBot="1" x14ac:dyDescent="0.2">
      <c r="A130" s="64">
        <v>40288</v>
      </c>
      <c r="B130" s="70">
        <f t="shared" si="21"/>
        <v>17071.937239954637</v>
      </c>
      <c r="C130" s="87">
        <f t="shared" si="18"/>
        <v>7.000000000000001E-4</v>
      </c>
      <c r="D130" s="66">
        <v>1</v>
      </c>
      <c r="E130" s="67">
        <f t="shared" si="19"/>
        <v>17083.887596022603</v>
      </c>
      <c r="F130" s="68"/>
      <c r="G130" s="68"/>
      <c r="H130" s="73">
        <f t="shared" si="20"/>
        <v>11.950356067965913</v>
      </c>
    </row>
    <row r="131" spans="1:8" ht="15" thickBot="1" x14ac:dyDescent="0.2">
      <c r="A131" s="64">
        <v>40289</v>
      </c>
      <c r="B131" s="70">
        <f t="shared" si="21"/>
        <v>17083.887596022603</v>
      </c>
      <c r="C131" s="87">
        <f t="shared" si="18"/>
        <v>7.000000000000001E-4</v>
      </c>
      <c r="D131" s="66">
        <v>1</v>
      </c>
      <c r="E131" s="67">
        <f t="shared" si="19"/>
        <v>17095.84631733982</v>
      </c>
      <c r="F131" s="68"/>
      <c r="G131" s="68"/>
      <c r="H131" s="73">
        <f t="shared" si="20"/>
        <v>11.958721317216259</v>
      </c>
    </row>
    <row r="132" spans="1:8" ht="15" thickBot="1" x14ac:dyDescent="0.2">
      <c r="A132" s="64">
        <v>40290</v>
      </c>
      <c r="B132" s="70">
        <f t="shared" si="21"/>
        <v>17095.84631733982</v>
      </c>
      <c r="C132" s="87">
        <f t="shared" si="18"/>
        <v>7.000000000000001E-4</v>
      </c>
      <c r="D132" s="66">
        <v>1</v>
      </c>
      <c r="E132" s="67">
        <f t="shared" si="19"/>
        <v>17107.813409761955</v>
      </c>
      <c r="F132" s="68"/>
      <c r="G132" s="68"/>
      <c r="H132" s="73">
        <f t="shared" si="20"/>
        <v>11.967092422135465</v>
      </c>
    </row>
    <row r="133" spans="1:8" ht="15" thickBot="1" x14ac:dyDescent="0.2">
      <c r="A133" s="64">
        <v>40291</v>
      </c>
      <c r="B133" s="70">
        <f t="shared" si="21"/>
        <v>17107.813409761955</v>
      </c>
      <c r="C133" s="87">
        <f t="shared" si="18"/>
        <v>7.000000000000001E-4</v>
      </c>
      <c r="D133" s="66">
        <v>1</v>
      </c>
      <c r="E133" s="67">
        <f t="shared" si="19"/>
        <v>17119.788879148786</v>
      </c>
      <c r="F133" s="68"/>
      <c r="G133" s="68"/>
      <c r="H133" s="73">
        <f t="shared" si="20"/>
        <v>11.97546938683081</v>
      </c>
    </row>
    <row r="134" spans="1:8" ht="15" thickBot="1" x14ac:dyDescent="0.2">
      <c r="A134" s="64">
        <v>40292</v>
      </c>
      <c r="B134" s="70">
        <f t="shared" si="21"/>
        <v>17119.788879148786</v>
      </c>
      <c r="C134" s="87">
        <f t="shared" si="18"/>
        <v>7.000000000000001E-4</v>
      </c>
      <c r="D134" s="66">
        <v>1</v>
      </c>
      <c r="E134" s="67">
        <f t="shared" si="19"/>
        <v>17131.772731364188</v>
      </c>
      <c r="F134" s="68"/>
      <c r="G134" s="68"/>
      <c r="H134" s="73">
        <f t="shared" si="20"/>
        <v>11.983852215402294</v>
      </c>
    </row>
    <row r="135" spans="1:8" ht="15" thickBot="1" x14ac:dyDescent="0.2">
      <c r="A135" s="64">
        <v>40293</v>
      </c>
      <c r="B135" s="70">
        <f t="shared" si="21"/>
        <v>17131.772731364188</v>
      </c>
      <c r="C135" s="87">
        <f t="shared" si="18"/>
        <v>7.000000000000001E-4</v>
      </c>
      <c r="D135" s="66">
        <v>1</v>
      </c>
      <c r="E135" s="67">
        <f t="shared" si="19"/>
        <v>17143.764972276142</v>
      </c>
      <c r="F135" s="68"/>
      <c r="G135" s="68"/>
      <c r="H135" s="73">
        <f t="shared" si="20"/>
        <v>11.992240911953559</v>
      </c>
    </row>
    <row r="136" spans="1:8" ht="15" thickBot="1" x14ac:dyDescent="0.2">
      <c r="A136" s="74">
        <v>40294</v>
      </c>
      <c r="B136" s="70">
        <f>-FV(C135,D135,,B135,0)+166775.88</f>
        <v>183919.64497227615</v>
      </c>
      <c r="C136" s="87">
        <f t="shared" si="18"/>
        <v>7.000000000000001E-4</v>
      </c>
      <c r="D136" s="66">
        <v>1</v>
      </c>
      <c r="E136" s="67">
        <f t="shared" si="19"/>
        <v>184048.38872375674</v>
      </c>
      <c r="F136" s="68"/>
      <c r="G136" s="68"/>
      <c r="H136" s="73">
        <f t="shared" si="20"/>
        <v>128.74375148059335</v>
      </c>
    </row>
    <row r="137" spans="1:8" ht="15" thickBot="1" x14ac:dyDescent="0.2">
      <c r="A137" s="64">
        <v>40295</v>
      </c>
      <c r="B137" s="70">
        <f t="shared" ref="B137:B165" si="22">-FV(C136,D136,,B136,0)</f>
        <v>184048.38872375674</v>
      </c>
      <c r="C137" s="87">
        <f t="shared" si="18"/>
        <v>7.000000000000001E-4</v>
      </c>
      <c r="D137" s="66">
        <v>1</v>
      </c>
      <c r="E137" s="67">
        <f t="shared" si="19"/>
        <v>184177.22259586336</v>
      </c>
      <c r="F137" s="68"/>
      <c r="G137" s="68"/>
      <c r="H137" s="73">
        <f t="shared" si="20"/>
        <v>128.83387210662477</v>
      </c>
    </row>
    <row r="138" spans="1:8" ht="15" thickBot="1" x14ac:dyDescent="0.2">
      <c r="A138" s="64">
        <v>40296</v>
      </c>
      <c r="B138" s="70">
        <f t="shared" si="22"/>
        <v>184177.22259586336</v>
      </c>
      <c r="C138" s="87">
        <f t="shared" si="18"/>
        <v>7.000000000000001E-4</v>
      </c>
      <c r="D138" s="66">
        <v>1</v>
      </c>
      <c r="E138" s="67">
        <f t="shared" si="19"/>
        <v>184306.14665168046</v>
      </c>
      <c r="F138" s="68"/>
      <c r="G138" s="68"/>
      <c r="H138" s="73">
        <f t="shared" si="20"/>
        <v>128.92405581710045</v>
      </c>
    </row>
    <row r="139" spans="1:8" ht="15" thickBot="1" x14ac:dyDescent="0.2">
      <c r="A139" s="64">
        <v>40297</v>
      </c>
      <c r="B139" s="70">
        <f t="shared" si="22"/>
        <v>184306.14665168046</v>
      </c>
      <c r="C139" s="87">
        <f t="shared" si="18"/>
        <v>7.000000000000001E-4</v>
      </c>
      <c r="D139" s="66">
        <v>1</v>
      </c>
      <c r="E139" s="67">
        <f t="shared" si="19"/>
        <v>184435.16095433664</v>
      </c>
      <c r="F139" s="68"/>
      <c r="G139" s="68"/>
      <c r="H139" s="73">
        <f t="shared" si="20"/>
        <v>129.01430265617091</v>
      </c>
    </row>
    <row r="140" spans="1:8" ht="15" thickBot="1" x14ac:dyDescent="0.2">
      <c r="A140" s="64">
        <v>40298</v>
      </c>
      <c r="B140" s="70">
        <f t="shared" si="22"/>
        <v>184435.16095433664</v>
      </c>
      <c r="C140" s="87">
        <f t="shared" si="18"/>
        <v>7.000000000000001E-4</v>
      </c>
      <c r="D140" s="66">
        <v>1</v>
      </c>
      <c r="E140" s="67">
        <f t="shared" si="19"/>
        <v>184564.26556700465</v>
      </c>
      <c r="F140" s="68"/>
      <c r="G140" s="68"/>
      <c r="H140" s="73">
        <f t="shared" si="20"/>
        <v>129.10461266801576</v>
      </c>
    </row>
    <row r="141" spans="1:8" ht="15" thickBot="1" x14ac:dyDescent="0.2">
      <c r="A141" s="64">
        <v>40299</v>
      </c>
      <c r="B141" s="70">
        <f t="shared" si="22"/>
        <v>184564.26556700465</v>
      </c>
      <c r="C141" s="87">
        <f t="shared" si="18"/>
        <v>7.000000000000001E-4</v>
      </c>
      <c r="D141" s="66">
        <v>1</v>
      </c>
      <c r="E141" s="67">
        <f t="shared" si="19"/>
        <v>184693.46055290155</v>
      </c>
      <c r="F141" s="68"/>
      <c r="G141" s="68"/>
      <c r="H141" s="73">
        <f t="shared" si="20"/>
        <v>129.19498589690193</v>
      </c>
    </row>
    <row r="142" spans="1:8" ht="15" thickBot="1" x14ac:dyDescent="0.2">
      <c r="A142" s="64">
        <v>40300</v>
      </c>
      <c r="B142" s="70">
        <f t="shared" si="22"/>
        <v>184693.46055290155</v>
      </c>
      <c r="C142" s="87">
        <f t="shared" si="18"/>
        <v>7.000000000000001E-4</v>
      </c>
      <c r="D142" s="66">
        <v>1</v>
      </c>
      <c r="E142" s="67">
        <f t="shared" si="19"/>
        <v>184822.74597528856</v>
      </c>
      <c r="F142" s="68"/>
      <c r="G142" s="68"/>
      <c r="H142" s="73">
        <f t="shared" si="20"/>
        <v>129.28542238700902</v>
      </c>
    </row>
    <row r="143" spans="1:8" ht="15" thickBot="1" x14ac:dyDescent="0.2">
      <c r="A143" s="64">
        <v>40301</v>
      </c>
      <c r="B143" s="70">
        <f t="shared" si="22"/>
        <v>184822.74597528856</v>
      </c>
      <c r="C143" s="87">
        <f t="shared" si="18"/>
        <v>7.000000000000001E-4</v>
      </c>
      <c r="D143" s="66">
        <v>1</v>
      </c>
      <c r="E143" s="67">
        <f t="shared" si="19"/>
        <v>184952.12189747125</v>
      </c>
      <c r="F143" s="68"/>
      <c r="G143" s="68"/>
      <c r="H143" s="73">
        <f t="shared" si="20"/>
        <v>129.37592218269128</v>
      </c>
    </row>
    <row r="144" spans="1:8" ht="15" thickBot="1" x14ac:dyDescent="0.2">
      <c r="A144" s="64">
        <v>40302</v>
      </c>
      <c r="B144" s="70">
        <f t="shared" si="22"/>
        <v>184952.12189747125</v>
      </c>
      <c r="C144" s="87">
        <f t="shared" si="18"/>
        <v>7.000000000000001E-4</v>
      </c>
      <c r="D144" s="66">
        <v>1</v>
      </c>
      <c r="E144" s="67">
        <f t="shared" si="19"/>
        <v>185081.58838279947</v>
      </c>
      <c r="F144" s="68"/>
      <c r="G144" s="68"/>
      <c r="H144" s="73">
        <f t="shared" si="20"/>
        <v>129.46648532821564</v>
      </c>
    </row>
    <row r="145" spans="1:8" ht="15" thickBot="1" x14ac:dyDescent="0.2">
      <c r="A145" s="64">
        <v>40303</v>
      </c>
      <c r="B145" s="70">
        <f t="shared" si="22"/>
        <v>185081.58838279947</v>
      </c>
      <c r="C145" s="87">
        <f t="shared" si="18"/>
        <v>7.000000000000001E-4</v>
      </c>
      <c r="D145" s="66">
        <v>1</v>
      </c>
      <c r="E145" s="67">
        <f t="shared" si="19"/>
        <v>185211.14549466741</v>
      </c>
      <c r="F145" s="68"/>
      <c r="G145" s="68"/>
      <c r="H145" s="73">
        <f t="shared" si="20"/>
        <v>129.55711186793633</v>
      </c>
    </row>
    <row r="146" spans="1:8" ht="15" thickBot="1" x14ac:dyDescent="0.2">
      <c r="A146" s="64">
        <v>40304</v>
      </c>
      <c r="B146" s="70">
        <f t="shared" si="22"/>
        <v>185211.14549466741</v>
      </c>
      <c r="C146" s="87">
        <f t="shared" si="18"/>
        <v>7.000000000000001E-4</v>
      </c>
      <c r="D146" s="66">
        <v>1</v>
      </c>
      <c r="E146" s="67">
        <f t="shared" si="19"/>
        <v>185340.79329651367</v>
      </c>
      <c r="F146" s="68"/>
      <c r="G146" s="68"/>
      <c r="H146" s="73">
        <f t="shared" si="20"/>
        <v>129.64780184626579</v>
      </c>
    </row>
    <row r="147" spans="1:8" ht="15" thickBot="1" x14ac:dyDescent="0.2">
      <c r="A147" s="64">
        <v>40305</v>
      </c>
      <c r="B147" s="70">
        <f t="shared" si="22"/>
        <v>185340.79329651367</v>
      </c>
      <c r="C147" s="87">
        <f t="shared" si="18"/>
        <v>7.000000000000001E-4</v>
      </c>
      <c r="D147" s="66">
        <v>1</v>
      </c>
      <c r="E147" s="67">
        <f t="shared" si="19"/>
        <v>185470.53185182123</v>
      </c>
      <c r="F147" s="68"/>
      <c r="G147" s="68"/>
      <c r="H147" s="73">
        <f t="shared" si="20"/>
        <v>129.73855530755827</v>
      </c>
    </row>
    <row r="148" spans="1:8" ht="15" thickBot="1" x14ac:dyDescent="0.2">
      <c r="A148" s="64">
        <v>40306</v>
      </c>
      <c r="B148" s="70">
        <f t="shared" si="22"/>
        <v>185470.53185182123</v>
      </c>
      <c r="C148" s="87">
        <f t="shared" si="18"/>
        <v>7.000000000000001E-4</v>
      </c>
      <c r="D148" s="66">
        <v>1</v>
      </c>
      <c r="E148" s="67">
        <f t="shared" si="19"/>
        <v>185600.36122411749</v>
      </c>
      <c r="F148" s="68"/>
      <c r="G148" s="68"/>
      <c r="H148" s="73">
        <f t="shared" si="20"/>
        <v>129.82937229625531</v>
      </c>
    </row>
    <row r="149" spans="1:8" ht="15" thickBot="1" x14ac:dyDescent="0.2">
      <c r="A149" s="64">
        <v>40307</v>
      </c>
      <c r="B149" s="70">
        <f t="shared" si="22"/>
        <v>185600.36122411749</v>
      </c>
      <c r="C149" s="87">
        <f t="shared" si="18"/>
        <v>7.000000000000001E-4</v>
      </c>
      <c r="D149" s="66">
        <v>1</v>
      </c>
      <c r="E149" s="67">
        <f t="shared" si="19"/>
        <v>185730.28147697434</v>
      </c>
      <c r="F149" s="68"/>
      <c r="G149" s="68"/>
      <c r="H149" s="73">
        <f t="shared" si="20"/>
        <v>129.92025285685668</v>
      </c>
    </row>
    <row r="150" spans="1:8" ht="15" thickBot="1" x14ac:dyDescent="0.2">
      <c r="A150" s="64">
        <v>40308</v>
      </c>
      <c r="B150" s="70">
        <f t="shared" si="22"/>
        <v>185730.28147697434</v>
      </c>
      <c r="C150" s="87">
        <f t="shared" si="18"/>
        <v>7.000000000000001E-4</v>
      </c>
      <c r="D150" s="66">
        <v>1</v>
      </c>
      <c r="E150" s="67">
        <f t="shared" si="19"/>
        <v>185860.2926740082</v>
      </c>
      <c r="F150" s="68"/>
      <c r="G150" s="68"/>
      <c r="H150" s="73">
        <f t="shared" si="20"/>
        <v>130.01119703386212</v>
      </c>
    </row>
    <row r="151" spans="1:8" ht="15" thickBot="1" x14ac:dyDescent="0.2">
      <c r="A151" s="64">
        <v>40309</v>
      </c>
      <c r="B151" s="70">
        <f t="shared" si="22"/>
        <v>185860.2926740082</v>
      </c>
      <c r="C151" s="87">
        <f t="shared" si="18"/>
        <v>7.000000000000001E-4</v>
      </c>
      <c r="D151" s="66">
        <v>1</v>
      </c>
      <c r="E151" s="67">
        <f t="shared" si="19"/>
        <v>185990.39487888</v>
      </c>
      <c r="F151" s="68"/>
      <c r="G151" s="68"/>
      <c r="H151" s="73">
        <f t="shared" si="20"/>
        <v>130.1022048718005</v>
      </c>
    </row>
    <row r="152" spans="1:8" ht="15" thickBot="1" x14ac:dyDescent="0.2">
      <c r="A152" s="64">
        <v>40310</v>
      </c>
      <c r="B152" s="70">
        <f t="shared" si="22"/>
        <v>185990.39487888</v>
      </c>
      <c r="C152" s="87">
        <f t="shared" si="18"/>
        <v>7.000000000000001E-4</v>
      </c>
      <c r="D152" s="66">
        <v>1</v>
      </c>
      <c r="E152" s="67">
        <f t="shared" si="19"/>
        <v>186120.58815529521</v>
      </c>
      <c r="F152" s="68"/>
      <c r="G152" s="68"/>
      <c r="H152" s="73">
        <f t="shared" si="20"/>
        <v>130.19327641520067</v>
      </c>
    </row>
    <row r="153" spans="1:8" ht="15" thickBot="1" x14ac:dyDescent="0.2">
      <c r="A153" s="64">
        <v>40311</v>
      </c>
      <c r="B153" s="70">
        <f t="shared" si="22"/>
        <v>186120.58815529521</v>
      </c>
      <c r="C153" s="87">
        <f t="shared" si="18"/>
        <v>7.000000000000001E-4</v>
      </c>
      <c r="D153" s="66">
        <v>1</v>
      </c>
      <c r="E153" s="67">
        <f t="shared" si="19"/>
        <v>186250.87256700388</v>
      </c>
      <c r="F153" s="68"/>
      <c r="G153" s="68"/>
      <c r="H153" s="73">
        <f t="shared" si="20"/>
        <v>130.28441170867882</v>
      </c>
    </row>
    <row r="154" spans="1:8" ht="15" thickBot="1" x14ac:dyDescent="0.2">
      <c r="A154" s="64">
        <v>40312</v>
      </c>
      <c r="B154" s="70">
        <f t="shared" si="22"/>
        <v>186250.87256700388</v>
      </c>
      <c r="C154" s="87">
        <f t="shared" si="18"/>
        <v>7.000000000000001E-4</v>
      </c>
      <c r="D154" s="66">
        <v>1</v>
      </c>
      <c r="E154" s="67">
        <f t="shared" si="19"/>
        <v>186381.24817780076</v>
      </c>
      <c r="F154" s="68"/>
      <c r="G154" s="68"/>
      <c r="H154" s="73">
        <f t="shared" si="20"/>
        <v>130.37561079688021</v>
      </c>
    </row>
    <row r="155" spans="1:8" ht="15" thickBot="1" x14ac:dyDescent="0.2">
      <c r="A155" s="64">
        <v>40313</v>
      </c>
      <c r="B155" s="70">
        <f t="shared" si="22"/>
        <v>186381.24817780076</v>
      </c>
      <c r="C155" s="87">
        <f t="shared" si="18"/>
        <v>7.000000000000001E-4</v>
      </c>
      <c r="D155" s="66">
        <v>1</v>
      </c>
      <c r="E155" s="67">
        <f t="shared" si="19"/>
        <v>186511.71505152521</v>
      </c>
      <c r="F155" s="68"/>
      <c r="G155" s="68"/>
      <c r="H155" s="73">
        <f t="shared" si="20"/>
        <v>130.46687372445012</v>
      </c>
    </row>
    <row r="156" spans="1:8" ht="15" thickBot="1" x14ac:dyDescent="0.2">
      <c r="A156" s="64">
        <v>40314</v>
      </c>
      <c r="B156" s="70">
        <f t="shared" si="22"/>
        <v>186511.71505152521</v>
      </c>
      <c r="C156" s="87">
        <f t="shared" si="18"/>
        <v>7.000000000000001E-4</v>
      </c>
      <c r="D156" s="66">
        <v>1</v>
      </c>
      <c r="E156" s="67">
        <f t="shared" si="19"/>
        <v>186642.27325206128</v>
      </c>
      <c r="F156" s="68"/>
      <c r="G156" s="68"/>
      <c r="H156" s="73">
        <f t="shared" si="20"/>
        <v>130.55820053606294</v>
      </c>
    </row>
    <row r="157" spans="1:8" ht="15" thickBot="1" x14ac:dyDescent="0.2">
      <c r="A157" s="64">
        <v>40315</v>
      </c>
      <c r="B157" s="70">
        <f t="shared" si="22"/>
        <v>186642.27325206128</v>
      </c>
      <c r="C157" s="87">
        <f t="shared" si="18"/>
        <v>7.000000000000001E-4</v>
      </c>
      <c r="D157" s="66">
        <v>1</v>
      </c>
      <c r="E157" s="67">
        <f t="shared" si="19"/>
        <v>186772.9228433377</v>
      </c>
      <c r="F157" s="68"/>
      <c r="G157" s="68"/>
      <c r="H157" s="73">
        <f t="shared" si="20"/>
        <v>130.64959127642214</v>
      </c>
    </row>
    <row r="158" spans="1:8" ht="15" thickBot="1" x14ac:dyDescent="0.2">
      <c r="A158" s="64">
        <v>40316</v>
      </c>
      <c r="B158" s="70">
        <f t="shared" si="22"/>
        <v>186772.9228433377</v>
      </c>
      <c r="C158" s="87">
        <f t="shared" si="18"/>
        <v>7.000000000000001E-4</v>
      </c>
      <c r="D158" s="66">
        <v>1</v>
      </c>
      <c r="E158" s="67">
        <f t="shared" si="19"/>
        <v>186903.66388932802</v>
      </c>
      <c r="F158" s="68"/>
      <c r="G158" s="68"/>
      <c r="H158" s="73">
        <f t="shared" si="20"/>
        <v>130.74104599031853</v>
      </c>
    </row>
    <row r="159" spans="1:8" ht="15" thickBot="1" x14ac:dyDescent="0.2">
      <c r="A159" s="64">
        <v>40317</v>
      </c>
      <c r="B159" s="70">
        <f t="shared" si="22"/>
        <v>186903.66388932802</v>
      </c>
      <c r="C159" s="87">
        <f t="shared" si="18"/>
        <v>7.000000000000001E-4</v>
      </c>
      <c r="D159" s="66">
        <v>1</v>
      </c>
      <c r="E159" s="67">
        <f t="shared" si="19"/>
        <v>187034.49645405053</v>
      </c>
      <c r="F159" s="68"/>
      <c r="G159" s="68"/>
      <c r="H159" s="73">
        <f t="shared" si="20"/>
        <v>130.83256472251378</v>
      </c>
    </row>
    <row r="160" spans="1:8" ht="15" thickBot="1" x14ac:dyDescent="0.2">
      <c r="A160" s="64">
        <v>40318</v>
      </c>
      <c r="B160" s="70">
        <f t="shared" si="22"/>
        <v>187034.49645405053</v>
      </c>
      <c r="C160" s="87">
        <f t="shared" si="18"/>
        <v>7.000000000000001E-4</v>
      </c>
      <c r="D160" s="66">
        <v>1</v>
      </c>
      <c r="E160" s="67">
        <f t="shared" si="19"/>
        <v>187165.42060156836</v>
      </c>
      <c r="F160" s="68"/>
      <c r="G160" s="68"/>
      <c r="H160" s="73">
        <f t="shared" si="20"/>
        <v>130.92414751782781</v>
      </c>
    </row>
    <row r="161" spans="1:12" ht="15" thickBot="1" x14ac:dyDescent="0.2">
      <c r="A161" s="64">
        <v>40319</v>
      </c>
      <c r="B161" s="70">
        <f t="shared" si="22"/>
        <v>187165.42060156836</v>
      </c>
      <c r="C161" s="87">
        <f t="shared" si="18"/>
        <v>7.000000000000001E-4</v>
      </c>
      <c r="D161" s="66">
        <v>1</v>
      </c>
      <c r="E161" s="67">
        <f t="shared" si="19"/>
        <v>187296.43639598944</v>
      </c>
      <c r="F161" s="68"/>
      <c r="G161" s="68"/>
      <c r="H161" s="73">
        <f t="shared" si="20"/>
        <v>131.0157944210805</v>
      </c>
    </row>
    <row r="162" spans="1:12" ht="15" thickBot="1" x14ac:dyDescent="0.2">
      <c r="A162" s="64">
        <v>40320</v>
      </c>
      <c r="B162" s="70">
        <f t="shared" si="22"/>
        <v>187296.43639598944</v>
      </c>
      <c r="C162" s="87">
        <f t="shared" si="18"/>
        <v>7.000000000000001E-4</v>
      </c>
      <c r="D162" s="66">
        <v>1</v>
      </c>
      <c r="E162" s="67">
        <f t="shared" si="19"/>
        <v>187427.54390146662</v>
      </c>
      <c r="F162" s="68"/>
      <c r="G162" s="68"/>
      <c r="H162" s="73">
        <f t="shared" si="20"/>
        <v>131.10750547717907</v>
      </c>
    </row>
    <row r="163" spans="1:12" ht="15" thickBot="1" x14ac:dyDescent="0.2">
      <c r="A163" s="64">
        <v>40321</v>
      </c>
      <c r="B163" s="70">
        <f t="shared" si="22"/>
        <v>187427.54390146662</v>
      </c>
      <c r="C163" s="87">
        <f t="shared" si="18"/>
        <v>7.000000000000001E-4</v>
      </c>
      <c r="D163" s="66">
        <v>1</v>
      </c>
      <c r="E163" s="67">
        <f t="shared" si="19"/>
        <v>187558.74318219762</v>
      </c>
      <c r="F163" s="68"/>
      <c r="G163" s="68"/>
      <c r="H163" s="73">
        <f t="shared" si="20"/>
        <v>131.19928073100164</v>
      </c>
    </row>
    <row r="164" spans="1:12" ht="15" thickBot="1" x14ac:dyDescent="0.2">
      <c r="A164" s="64">
        <v>40322</v>
      </c>
      <c r="B164" s="70">
        <f t="shared" si="22"/>
        <v>187558.74318219762</v>
      </c>
      <c r="C164" s="87">
        <f t="shared" si="18"/>
        <v>7.000000000000001E-4</v>
      </c>
      <c r="D164" s="66">
        <v>1</v>
      </c>
      <c r="E164" s="67">
        <f t="shared" si="19"/>
        <v>187690.03430242513</v>
      </c>
      <c r="F164" s="68"/>
      <c r="G164" s="68"/>
      <c r="H164" s="73">
        <f t="shared" si="20"/>
        <v>131.2911202275136</v>
      </c>
    </row>
    <row r="165" spans="1:12" ht="15" thickBot="1" x14ac:dyDescent="0.2">
      <c r="A165" s="64">
        <v>40323</v>
      </c>
      <c r="B165" s="70">
        <f t="shared" si="22"/>
        <v>187690.03430242513</v>
      </c>
      <c r="C165" s="87">
        <f t="shared" si="18"/>
        <v>7.000000000000001E-4</v>
      </c>
      <c r="D165" s="66">
        <v>1</v>
      </c>
      <c r="E165" s="67">
        <f t="shared" si="19"/>
        <v>187821.41732643681</v>
      </c>
      <c r="F165" s="68"/>
      <c r="G165" s="68"/>
      <c r="H165" s="68">
        <f t="shared" si="20"/>
        <v>131.38302401168039</v>
      </c>
      <c r="I165" s="80"/>
      <c r="J165" s="81"/>
      <c r="K165" s="82"/>
      <c r="L165" s="81"/>
    </row>
    <row r="166" spans="1:12" ht="15" thickBot="1" x14ac:dyDescent="0.2">
      <c r="A166" s="74">
        <v>40324</v>
      </c>
      <c r="B166" s="70">
        <f>-FV(C165,D165,,B165,0)+166775.88</f>
        <v>354597.29732643685</v>
      </c>
      <c r="C166" s="87">
        <f t="shared" si="18"/>
        <v>7.000000000000001E-4</v>
      </c>
      <c r="D166" s="66">
        <v>1</v>
      </c>
      <c r="E166" s="67">
        <f t="shared" si="19"/>
        <v>354845.51543456531</v>
      </c>
      <c r="F166" s="68"/>
      <c r="G166" s="68"/>
      <c r="H166" s="73">
        <f t="shared" si="20"/>
        <v>248.21810812846525</v>
      </c>
    </row>
    <row r="167" spans="1:12" ht="15" thickBot="1" x14ac:dyDescent="0.2">
      <c r="A167" s="64">
        <v>40325</v>
      </c>
      <c r="B167" s="70">
        <f t="shared" ref="B167:B198" si="23">-FV(C166,D166,,B166,0)</f>
        <v>354845.51543456531</v>
      </c>
      <c r="C167" s="87">
        <f t="shared" si="18"/>
        <v>7.000000000000001E-4</v>
      </c>
      <c r="D167" s="66">
        <v>1</v>
      </c>
      <c r="E167" s="67">
        <f t="shared" si="19"/>
        <v>355093.90729536948</v>
      </c>
      <c r="F167" s="68"/>
      <c r="G167" s="68"/>
      <c r="H167" s="73">
        <f t="shared" si="20"/>
        <v>248.3918608041713</v>
      </c>
    </row>
    <row r="168" spans="1:12" ht="15" thickBot="1" x14ac:dyDescent="0.2">
      <c r="A168" s="64">
        <v>40326</v>
      </c>
      <c r="B168" s="70">
        <f t="shared" si="23"/>
        <v>355093.90729536948</v>
      </c>
      <c r="C168" s="87">
        <f t="shared" si="18"/>
        <v>7.000000000000001E-4</v>
      </c>
      <c r="D168" s="66">
        <v>1</v>
      </c>
      <c r="E168" s="67">
        <f t="shared" si="19"/>
        <v>355342.47303047619</v>
      </c>
      <c r="F168" s="68"/>
      <c r="G168" s="68"/>
      <c r="H168" s="73">
        <f t="shared" si="20"/>
        <v>248.56573510670569</v>
      </c>
    </row>
    <row r="169" spans="1:12" ht="15" thickBot="1" x14ac:dyDescent="0.2">
      <c r="A169" s="64">
        <v>40327</v>
      </c>
      <c r="B169" s="70">
        <f t="shared" si="23"/>
        <v>355342.47303047619</v>
      </c>
      <c r="C169" s="87">
        <f t="shared" ref="C169:C232" si="24">0.07%</f>
        <v>7.000000000000001E-4</v>
      </c>
      <c r="D169" s="66">
        <v>1</v>
      </c>
      <c r="E169" s="67">
        <f t="shared" ref="E169:E232" si="25">-FV(C169,D169,,B169,0)</f>
        <v>355591.21276159748</v>
      </c>
      <c r="F169" s="68"/>
      <c r="G169" s="68"/>
      <c r="H169" s="73">
        <f t="shared" ref="H169:H232" si="26">E169-B169</f>
        <v>248.73973112128442</v>
      </c>
    </row>
    <row r="170" spans="1:12" ht="15" thickBot="1" x14ac:dyDescent="0.2">
      <c r="A170" s="64">
        <v>40328</v>
      </c>
      <c r="B170" s="70">
        <f t="shared" si="23"/>
        <v>355591.21276159748</v>
      </c>
      <c r="C170" s="87">
        <f t="shared" si="24"/>
        <v>7.000000000000001E-4</v>
      </c>
      <c r="D170" s="66">
        <v>1</v>
      </c>
      <c r="E170" s="67">
        <f t="shared" si="25"/>
        <v>355840.12661053054</v>
      </c>
      <c r="F170" s="68"/>
      <c r="G170" s="68"/>
      <c r="H170" s="73">
        <f t="shared" si="26"/>
        <v>248.91384893306531</v>
      </c>
    </row>
    <row r="171" spans="1:12" ht="15" thickBot="1" x14ac:dyDescent="0.2">
      <c r="A171" s="64">
        <v>40329</v>
      </c>
      <c r="B171" s="70">
        <f t="shared" si="23"/>
        <v>355840.12661053054</v>
      </c>
      <c r="C171" s="87">
        <f t="shared" si="24"/>
        <v>7.000000000000001E-4</v>
      </c>
      <c r="D171" s="66">
        <v>1</v>
      </c>
      <c r="E171" s="67">
        <f t="shared" si="25"/>
        <v>356089.21469915786</v>
      </c>
      <c r="F171" s="68"/>
      <c r="G171" s="68"/>
      <c r="H171" s="73">
        <f t="shared" si="26"/>
        <v>249.08808862732258</v>
      </c>
    </row>
    <row r="172" spans="1:12" ht="15" thickBot="1" x14ac:dyDescent="0.2">
      <c r="A172" s="64">
        <v>40330</v>
      </c>
      <c r="B172" s="70">
        <f t="shared" si="23"/>
        <v>356089.21469915786</v>
      </c>
      <c r="C172" s="87">
        <f t="shared" si="24"/>
        <v>7.000000000000001E-4</v>
      </c>
      <c r="D172" s="66">
        <v>1</v>
      </c>
      <c r="E172" s="67">
        <f t="shared" si="25"/>
        <v>356338.47714944725</v>
      </c>
      <c r="F172" s="68"/>
      <c r="G172" s="68"/>
      <c r="H172" s="73">
        <f t="shared" si="26"/>
        <v>249.26245028938865</v>
      </c>
    </row>
    <row r="173" spans="1:12" ht="15" thickBot="1" x14ac:dyDescent="0.2">
      <c r="A173" s="64">
        <v>40331</v>
      </c>
      <c r="B173" s="70">
        <f t="shared" si="23"/>
        <v>356338.47714944725</v>
      </c>
      <c r="C173" s="87">
        <f t="shared" si="24"/>
        <v>7.000000000000001E-4</v>
      </c>
      <c r="D173" s="66">
        <v>1</v>
      </c>
      <c r="E173" s="67">
        <f t="shared" si="25"/>
        <v>356587.91408345185</v>
      </c>
      <c r="F173" s="68"/>
      <c r="G173" s="68"/>
      <c r="H173" s="73">
        <f t="shared" si="26"/>
        <v>249.43693400459597</v>
      </c>
    </row>
    <row r="174" spans="1:12" ht="15" thickBot="1" x14ac:dyDescent="0.2">
      <c r="A174" s="64">
        <v>40332</v>
      </c>
      <c r="B174" s="70">
        <f t="shared" si="23"/>
        <v>356587.91408345185</v>
      </c>
      <c r="C174" s="87">
        <f t="shared" si="24"/>
        <v>7.000000000000001E-4</v>
      </c>
      <c r="D174" s="66">
        <v>1</v>
      </c>
      <c r="E174" s="67">
        <f t="shared" si="25"/>
        <v>356837.52562331024</v>
      </c>
      <c r="F174" s="68"/>
      <c r="G174" s="68"/>
      <c r="H174" s="73">
        <f t="shared" si="26"/>
        <v>249.61153985839337</v>
      </c>
    </row>
    <row r="175" spans="1:12" ht="15" thickBot="1" x14ac:dyDescent="0.2">
      <c r="A175" s="64">
        <v>40333</v>
      </c>
      <c r="B175" s="70">
        <f t="shared" si="23"/>
        <v>356837.52562331024</v>
      </c>
      <c r="C175" s="87">
        <f t="shared" si="24"/>
        <v>7.000000000000001E-4</v>
      </c>
      <c r="D175" s="66">
        <v>1</v>
      </c>
      <c r="E175" s="67">
        <f t="shared" si="25"/>
        <v>357087.31189124653</v>
      </c>
      <c r="F175" s="68"/>
      <c r="G175" s="68"/>
      <c r="H175" s="73">
        <f t="shared" si="26"/>
        <v>249.78626793628791</v>
      </c>
    </row>
    <row r="176" spans="1:12" ht="15" thickBot="1" x14ac:dyDescent="0.2">
      <c r="A176" s="64">
        <v>40334</v>
      </c>
      <c r="B176" s="70">
        <f t="shared" si="23"/>
        <v>357087.31189124653</v>
      </c>
      <c r="C176" s="87">
        <f t="shared" si="24"/>
        <v>7.000000000000001E-4</v>
      </c>
      <c r="D176" s="66">
        <v>1</v>
      </c>
      <c r="E176" s="67">
        <f t="shared" si="25"/>
        <v>357337.27300957037</v>
      </c>
      <c r="F176" s="68"/>
      <c r="G176" s="68"/>
      <c r="H176" s="73">
        <f t="shared" si="26"/>
        <v>249.96111832384486</v>
      </c>
    </row>
    <row r="177" spans="1:8" ht="15" thickBot="1" x14ac:dyDescent="0.2">
      <c r="A177" s="64">
        <v>40335</v>
      </c>
      <c r="B177" s="70">
        <f t="shared" si="23"/>
        <v>357337.27300957037</v>
      </c>
      <c r="C177" s="87">
        <f t="shared" si="24"/>
        <v>7.000000000000001E-4</v>
      </c>
      <c r="D177" s="66">
        <v>1</v>
      </c>
      <c r="E177" s="67">
        <f t="shared" si="25"/>
        <v>357587.40910067706</v>
      </c>
      <c r="F177" s="68"/>
      <c r="G177" s="68"/>
      <c r="H177" s="73">
        <f t="shared" si="26"/>
        <v>250.13609110668767</v>
      </c>
    </row>
    <row r="178" spans="1:8" ht="15" thickBot="1" x14ac:dyDescent="0.2">
      <c r="A178" s="64">
        <v>40336</v>
      </c>
      <c r="B178" s="70">
        <f t="shared" si="23"/>
        <v>357587.40910067706</v>
      </c>
      <c r="C178" s="87">
        <f t="shared" si="24"/>
        <v>7.000000000000001E-4</v>
      </c>
      <c r="D178" s="66">
        <v>1</v>
      </c>
      <c r="E178" s="67">
        <f t="shared" si="25"/>
        <v>357837.7202870475</v>
      </c>
      <c r="F178" s="68"/>
      <c r="G178" s="68"/>
      <c r="H178" s="73">
        <f t="shared" si="26"/>
        <v>250.31118637043983</v>
      </c>
    </row>
    <row r="179" spans="1:8" ht="15" thickBot="1" x14ac:dyDescent="0.2">
      <c r="A179" s="64">
        <v>40337</v>
      </c>
      <c r="B179" s="70">
        <f t="shared" si="23"/>
        <v>357837.7202870475</v>
      </c>
      <c r="C179" s="87">
        <f t="shared" si="24"/>
        <v>7.000000000000001E-4</v>
      </c>
      <c r="D179" s="66">
        <v>1</v>
      </c>
      <c r="E179" s="67">
        <f t="shared" si="25"/>
        <v>358088.2066912484</v>
      </c>
      <c r="F179" s="68"/>
      <c r="G179" s="68"/>
      <c r="H179" s="73">
        <f t="shared" si="26"/>
        <v>250.48640420089941</v>
      </c>
    </row>
    <row r="180" spans="1:8" ht="15" thickBot="1" x14ac:dyDescent="0.2">
      <c r="A180" s="64">
        <v>40338</v>
      </c>
      <c r="B180" s="70">
        <f t="shared" si="23"/>
        <v>358088.2066912484</v>
      </c>
      <c r="C180" s="87">
        <f t="shared" si="24"/>
        <v>7.000000000000001E-4</v>
      </c>
      <c r="D180" s="66">
        <v>1</v>
      </c>
      <c r="E180" s="67">
        <f t="shared" si="25"/>
        <v>358338.86843593227</v>
      </c>
      <c r="F180" s="68"/>
      <c r="G180" s="68"/>
      <c r="H180" s="73">
        <f t="shared" si="26"/>
        <v>250.66174468386453</v>
      </c>
    </row>
    <row r="181" spans="1:8" ht="15" thickBot="1" x14ac:dyDescent="0.2">
      <c r="A181" s="64">
        <v>40339</v>
      </c>
      <c r="B181" s="70">
        <f t="shared" si="23"/>
        <v>358338.86843593227</v>
      </c>
      <c r="C181" s="87">
        <f t="shared" si="24"/>
        <v>7.000000000000001E-4</v>
      </c>
      <c r="D181" s="66">
        <v>1</v>
      </c>
      <c r="E181" s="67">
        <f t="shared" si="25"/>
        <v>358589.7056438374</v>
      </c>
      <c r="F181" s="68"/>
      <c r="G181" s="68"/>
      <c r="H181" s="73">
        <f t="shared" si="26"/>
        <v>250.83720790513325</v>
      </c>
    </row>
    <row r="182" spans="1:8" ht="15" thickBot="1" x14ac:dyDescent="0.2">
      <c r="A182" s="64">
        <v>40340</v>
      </c>
      <c r="B182" s="70">
        <f t="shared" si="23"/>
        <v>358589.7056438374</v>
      </c>
      <c r="C182" s="87">
        <f t="shared" si="24"/>
        <v>7.000000000000001E-4</v>
      </c>
      <c r="D182" s="66">
        <v>1</v>
      </c>
      <c r="E182" s="67">
        <f t="shared" si="25"/>
        <v>358840.71843778808</v>
      </c>
      <c r="F182" s="68"/>
      <c r="G182" s="68"/>
      <c r="H182" s="73">
        <f t="shared" si="26"/>
        <v>251.01279395067832</v>
      </c>
    </row>
    <row r="183" spans="1:8" ht="15" thickBot="1" x14ac:dyDescent="0.2">
      <c r="A183" s="64">
        <v>40341</v>
      </c>
      <c r="B183" s="70">
        <f t="shared" si="23"/>
        <v>358840.71843778808</v>
      </c>
      <c r="C183" s="87">
        <f t="shared" si="24"/>
        <v>7.000000000000001E-4</v>
      </c>
      <c r="D183" s="66">
        <v>1</v>
      </c>
      <c r="E183" s="67">
        <f t="shared" si="25"/>
        <v>359091.90694069449</v>
      </c>
      <c r="F183" s="68"/>
      <c r="G183" s="68"/>
      <c r="H183" s="73">
        <f t="shared" si="26"/>
        <v>251.18850290641421</v>
      </c>
    </row>
    <row r="184" spans="1:8" ht="15" thickBot="1" x14ac:dyDescent="0.2">
      <c r="A184" s="64">
        <v>40342</v>
      </c>
      <c r="B184" s="70">
        <f t="shared" si="23"/>
        <v>359091.90694069449</v>
      </c>
      <c r="C184" s="87">
        <f t="shared" si="24"/>
        <v>7.000000000000001E-4</v>
      </c>
      <c r="D184" s="66">
        <v>1</v>
      </c>
      <c r="E184" s="67">
        <f t="shared" si="25"/>
        <v>359343.27127555292</v>
      </c>
      <c r="F184" s="68"/>
      <c r="G184" s="68"/>
      <c r="H184" s="73">
        <f t="shared" si="26"/>
        <v>251.36433485843008</v>
      </c>
    </row>
    <row r="185" spans="1:8" ht="15" thickBot="1" x14ac:dyDescent="0.2">
      <c r="A185" s="64">
        <v>40343</v>
      </c>
      <c r="B185" s="70">
        <f t="shared" si="23"/>
        <v>359343.27127555292</v>
      </c>
      <c r="C185" s="87">
        <f t="shared" si="24"/>
        <v>7.000000000000001E-4</v>
      </c>
      <c r="D185" s="66">
        <v>1</v>
      </c>
      <c r="E185" s="67">
        <f t="shared" si="25"/>
        <v>359594.81156544579</v>
      </c>
      <c r="F185" s="68"/>
      <c r="G185" s="68"/>
      <c r="H185" s="73">
        <f t="shared" si="26"/>
        <v>251.54028989287326</v>
      </c>
    </row>
    <row r="186" spans="1:8" ht="15" thickBot="1" x14ac:dyDescent="0.2">
      <c r="A186" s="64">
        <v>40344</v>
      </c>
      <c r="B186" s="70">
        <f t="shared" si="23"/>
        <v>359594.81156544579</v>
      </c>
      <c r="C186" s="87">
        <f t="shared" si="24"/>
        <v>7.000000000000001E-4</v>
      </c>
      <c r="D186" s="66">
        <v>1</v>
      </c>
      <c r="E186" s="67">
        <f t="shared" si="25"/>
        <v>359846.52793354157</v>
      </c>
      <c r="F186" s="68"/>
      <c r="G186" s="68"/>
      <c r="H186" s="73">
        <f t="shared" si="26"/>
        <v>251.71636809577467</v>
      </c>
    </row>
    <row r="187" spans="1:8" ht="15" thickBot="1" x14ac:dyDescent="0.2">
      <c r="A187" s="64">
        <v>40345</v>
      </c>
      <c r="B187" s="70">
        <f t="shared" si="23"/>
        <v>359846.52793354157</v>
      </c>
      <c r="C187" s="87">
        <f t="shared" si="24"/>
        <v>7.000000000000001E-4</v>
      </c>
      <c r="D187" s="66">
        <v>1</v>
      </c>
      <c r="E187" s="67">
        <f t="shared" si="25"/>
        <v>360098.42050309503</v>
      </c>
      <c r="F187" s="68"/>
      <c r="G187" s="68"/>
      <c r="H187" s="73">
        <f t="shared" si="26"/>
        <v>251.89256955345627</v>
      </c>
    </row>
    <row r="188" spans="1:8" ht="15" thickBot="1" x14ac:dyDescent="0.2">
      <c r="A188" s="64">
        <v>40346</v>
      </c>
      <c r="B188" s="70">
        <f t="shared" si="23"/>
        <v>360098.42050309503</v>
      </c>
      <c r="C188" s="87">
        <f t="shared" si="24"/>
        <v>7.000000000000001E-4</v>
      </c>
      <c r="D188" s="66">
        <v>1</v>
      </c>
      <c r="E188" s="67">
        <f t="shared" si="25"/>
        <v>360350.48939744715</v>
      </c>
      <c r="F188" s="68"/>
      <c r="G188" s="68"/>
      <c r="H188" s="73">
        <f t="shared" si="26"/>
        <v>252.06889435212361</v>
      </c>
    </row>
    <row r="189" spans="1:8" ht="15" thickBot="1" x14ac:dyDescent="0.2">
      <c r="A189" s="64">
        <v>40347</v>
      </c>
      <c r="B189" s="70">
        <f t="shared" si="23"/>
        <v>360350.48939744715</v>
      </c>
      <c r="C189" s="87">
        <f t="shared" si="24"/>
        <v>7.000000000000001E-4</v>
      </c>
      <c r="D189" s="66">
        <v>1</v>
      </c>
      <c r="E189" s="67">
        <f t="shared" si="25"/>
        <v>360602.73474002531</v>
      </c>
      <c r="F189" s="68"/>
      <c r="G189" s="68"/>
      <c r="H189" s="73">
        <f t="shared" si="26"/>
        <v>252.24534257815685</v>
      </c>
    </row>
    <row r="190" spans="1:8" ht="15" thickBot="1" x14ac:dyDescent="0.2">
      <c r="A190" s="64">
        <v>40348</v>
      </c>
      <c r="B190" s="70">
        <f t="shared" si="23"/>
        <v>360602.73474002531</v>
      </c>
      <c r="C190" s="87">
        <f t="shared" si="24"/>
        <v>7.000000000000001E-4</v>
      </c>
      <c r="D190" s="66">
        <v>1</v>
      </c>
      <c r="E190" s="67">
        <f t="shared" si="25"/>
        <v>360855.1566543433</v>
      </c>
      <c r="F190" s="68"/>
      <c r="G190" s="68"/>
      <c r="H190" s="73">
        <f t="shared" si="26"/>
        <v>252.42191431799438</v>
      </c>
    </row>
    <row r="191" spans="1:8" ht="15" thickBot="1" x14ac:dyDescent="0.2">
      <c r="A191" s="64">
        <v>40349</v>
      </c>
      <c r="B191" s="70">
        <f t="shared" si="23"/>
        <v>360855.1566543433</v>
      </c>
      <c r="C191" s="87">
        <f t="shared" si="24"/>
        <v>7.000000000000001E-4</v>
      </c>
      <c r="D191" s="66">
        <v>1</v>
      </c>
      <c r="E191" s="67">
        <f t="shared" si="25"/>
        <v>361107.75526400132</v>
      </c>
      <c r="F191" s="68"/>
      <c r="G191" s="68"/>
      <c r="H191" s="73">
        <f t="shared" si="26"/>
        <v>252.59860965801636</v>
      </c>
    </row>
    <row r="192" spans="1:8" ht="15" thickBot="1" x14ac:dyDescent="0.2">
      <c r="A192" s="64">
        <v>40350</v>
      </c>
      <c r="B192" s="70">
        <f t="shared" si="23"/>
        <v>361107.75526400132</v>
      </c>
      <c r="C192" s="87">
        <f t="shared" si="24"/>
        <v>7.000000000000001E-4</v>
      </c>
      <c r="D192" s="66">
        <v>1</v>
      </c>
      <c r="E192" s="67">
        <f t="shared" si="25"/>
        <v>361360.53069268609</v>
      </c>
      <c r="F192" s="68"/>
      <c r="G192" s="68"/>
      <c r="H192" s="73">
        <f t="shared" si="26"/>
        <v>252.77542868477758</v>
      </c>
    </row>
    <row r="193" spans="1:8" ht="15" thickBot="1" x14ac:dyDescent="0.2">
      <c r="A193" s="64">
        <v>40351</v>
      </c>
      <c r="B193" s="70">
        <f t="shared" si="23"/>
        <v>361360.53069268609</v>
      </c>
      <c r="C193" s="87">
        <f t="shared" si="24"/>
        <v>7.000000000000001E-4</v>
      </c>
      <c r="D193" s="66">
        <v>1</v>
      </c>
      <c r="E193" s="67">
        <f t="shared" si="25"/>
        <v>361613.48306417093</v>
      </c>
      <c r="F193" s="68"/>
      <c r="G193" s="68"/>
      <c r="H193" s="73">
        <f t="shared" si="26"/>
        <v>252.95237148483284</v>
      </c>
    </row>
    <row r="194" spans="1:8" ht="15" thickBot="1" x14ac:dyDescent="0.2">
      <c r="A194" s="64">
        <v>40352</v>
      </c>
      <c r="B194" s="70">
        <f t="shared" si="23"/>
        <v>361613.48306417093</v>
      </c>
      <c r="C194" s="87">
        <f t="shared" si="24"/>
        <v>7.000000000000001E-4</v>
      </c>
      <c r="D194" s="66">
        <v>1</v>
      </c>
      <c r="E194" s="67">
        <f t="shared" si="25"/>
        <v>361866.61250231584</v>
      </c>
      <c r="F194" s="68"/>
      <c r="G194" s="68"/>
      <c r="H194" s="73">
        <f t="shared" si="26"/>
        <v>253.12943814491155</v>
      </c>
    </row>
    <row r="195" spans="1:8" ht="15" thickBot="1" x14ac:dyDescent="0.2">
      <c r="A195" s="64">
        <v>40353</v>
      </c>
      <c r="B195" s="70">
        <f t="shared" si="23"/>
        <v>361866.61250231584</v>
      </c>
      <c r="C195" s="87">
        <f t="shared" si="24"/>
        <v>7.000000000000001E-4</v>
      </c>
      <c r="D195" s="66">
        <v>1</v>
      </c>
      <c r="E195" s="67">
        <f t="shared" si="25"/>
        <v>362119.91913106741</v>
      </c>
      <c r="F195" s="68"/>
      <c r="G195" s="68"/>
      <c r="H195" s="73">
        <f t="shared" si="26"/>
        <v>253.3066287515685</v>
      </c>
    </row>
    <row r="196" spans="1:8" ht="15" thickBot="1" x14ac:dyDescent="0.2">
      <c r="A196" s="64">
        <v>40354</v>
      </c>
      <c r="B196" s="70">
        <f t="shared" si="23"/>
        <v>362119.91913106741</v>
      </c>
      <c r="C196" s="87">
        <f t="shared" si="24"/>
        <v>7.000000000000001E-4</v>
      </c>
      <c r="D196" s="66">
        <v>1</v>
      </c>
      <c r="E196" s="67">
        <f t="shared" si="25"/>
        <v>362373.40307445911</v>
      </c>
      <c r="F196" s="68"/>
      <c r="G196" s="68"/>
      <c r="H196" s="73">
        <f t="shared" si="26"/>
        <v>253.48394339170773</v>
      </c>
    </row>
    <row r="197" spans="1:8" ht="15" thickBot="1" x14ac:dyDescent="0.2">
      <c r="A197" s="74">
        <v>40355</v>
      </c>
      <c r="B197" s="70">
        <f t="shared" si="23"/>
        <v>362373.40307445911</v>
      </c>
      <c r="C197" s="87">
        <f t="shared" si="24"/>
        <v>7.000000000000001E-4</v>
      </c>
      <c r="D197" s="66">
        <v>1</v>
      </c>
      <c r="E197" s="67">
        <f t="shared" si="25"/>
        <v>362627.06445661123</v>
      </c>
      <c r="F197" s="68"/>
      <c r="G197" s="68"/>
      <c r="H197" s="73">
        <f t="shared" si="26"/>
        <v>253.66138215211686</v>
      </c>
    </row>
    <row r="198" spans="1:8" ht="15" thickBot="1" x14ac:dyDescent="0.2">
      <c r="A198" s="64">
        <v>40356</v>
      </c>
      <c r="B198" s="70">
        <f t="shared" si="23"/>
        <v>362627.06445661123</v>
      </c>
      <c r="C198" s="87">
        <f t="shared" si="24"/>
        <v>7.000000000000001E-4</v>
      </c>
      <c r="D198" s="66">
        <v>1</v>
      </c>
      <c r="E198" s="67">
        <f t="shared" si="25"/>
        <v>362880.90340173081</v>
      </c>
      <c r="F198" s="68"/>
      <c r="G198" s="68"/>
      <c r="H198" s="73">
        <f t="shared" si="26"/>
        <v>253.83894511958351</v>
      </c>
    </row>
    <row r="199" spans="1:8" ht="15" thickBot="1" x14ac:dyDescent="0.2">
      <c r="A199" s="64">
        <v>40357</v>
      </c>
      <c r="B199" s="70">
        <f t="shared" ref="B199:B230" si="27">-FV(C198,D198,,B198,0)</f>
        <v>362880.90340173081</v>
      </c>
      <c r="C199" s="87">
        <f t="shared" si="24"/>
        <v>7.000000000000001E-4</v>
      </c>
      <c r="D199" s="66">
        <v>1</v>
      </c>
      <c r="E199" s="67">
        <f t="shared" si="25"/>
        <v>363134.920034112</v>
      </c>
      <c r="F199" s="68"/>
      <c r="G199" s="68"/>
      <c r="H199" s="73">
        <f t="shared" si="26"/>
        <v>254.01663238118635</v>
      </c>
    </row>
    <row r="200" spans="1:8" ht="15" thickBot="1" x14ac:dyDescent="0.2">
      <c r="A200" s="64">
        <v>40358</v>
      </c>
      <c r="B200" s="70">
        <f t="shared" si="27"/>
        <v>363134.920034112</v>
      </c>
      <c r="C200" s="87">
        <f t="shared" si="24"/>
        <v>7.000000000000001E-4</v>
      </c>
      <c r="D200" s="66">
        <v>1</v>
      </c>
      <c r="E200" s="67">
        <f t="shared" si="25"/>
        <v>363389.11447813583</v>
      </c>
      <c r="F200" s="68"/>
      <c r="G200" s="68"/>
      <c r="H200" s="73">
        <f t="shared" si="26"/>
        <v>254.19444402382942</v>
      </c>
    </row>
    <row r="201" spans="1:8" ht="15" thickBot="1" x14ac:dyDescent="0.2">
      <c r="A201" s="64">
        <v>40359</v>
      </c>
      <c r="B201" s="70">
        <f t="shared" si="27"/>
        <v>363389.11447813583</v>
      </c>
      <c r="C201" s="87">
        <f t="shared" si="24"/>
        <v>7.000000000000001E-4</v>
      </c>
      <c r="D201" s="66">
        <v>1</v>
      </c>
      <c r="E201" s="67">
        <f t="shared" si="25"/>
        <v>363643.48685827048</v>
      </c>
      <c r="F201" s="68"/>
      <c r="G201" s="68"/>
      <c r="H201" s="73">
        <f t="shared" si="26"/>
        <v>254.37238013464957</v>
      </c>
    </row>
    <row r="202" spans="1:8" ht="15" thickBot="1" x14ac:dyDescent="0.2">
      <c r="A202" s="64">
        <v>40360</v>
      </c>
      <c r="B202" s="70">
        <f t="shared" si="27"/>
        <v>363643.48685827048</v>
      </c>
      <c r="C202" s="87">
        <f t="shared" si="24"/>
        <v>7.000000000000001E-4</v>
      </c>
      <c r="D202" s="66">
        <v>1</v>
      </c>
      <c r="E202" s="67">
        <f t="shared" si="25"/>
        <v>363898.03729907126</v>
      </c>
      <c r="F202" s="68"/>
      <c r="G202" s="68"/>
      <c r="H202" s="73">
        <f t="shared" si="26"/>
        <v>254.55044080078369</v>
      </c>
    </row>
    <row r="203" spans="1:8" ht="15" thickBot="1" x14ac:dyDescent="0.2">
      <c r="A203" s="64">
        <v>40361</v>
      </c>
      <c r="B203" s="70">
        <f t="shared" si="27"/>
        <v>363898.03729907126</v>
      </c>
      <c r="C203" s="87">
        <f t="shared" si="24"/>
        <v>7.000000000000001E-4</v>
      </c>
      <c r="D203" s="66">
        <v>1</v>
      </c>
      <c r="E203" s="67">
        <f t="shared" si="25"/>
        <v>364152.76592518057</v>
      </c>
      <c r="F203" s="68"/>
      <c r="G203" s="68"/>
      <c r="H203" s="73">
        <f t="shared" si="26"/>
        <v>254.72862610931043</v>
      </c>
    </row>
    <row r="204" spans="1:8" ht="15" thickBot="1" x14ac:dyDescent="0.2">
      <c r="A204" s="64">
        <v>40362</v>
      </c>
      <c r="B204" s="70">
        <f t="shared" si="27"/>
        <v>364152.76592518057</v>
      </c>
      <c r="C204" s="87">
        <f t="shared" si="24"/>
        <v>7.000000000000001E-4</v>
      </c>
      <c r="D204" s="66">
        <v>1</v>
      </c>
      <c r="E204" s="67">
        <f t="shared" si="25"/>
        <v>364407.67286132817</v>
      </c>
      <c r="F204" s="68"/>
      <c r="G204" s="68"/>
      <c r="H204" s="73">
        <f t="shared" si="26"/>
        <v>254.90693614759948</v>
      </c>
    </row>
    <row r="205" spans="1:8" ht="15" thickBot="1" x14ac:dyDescent="0.2">
      <c r="A205" s="64">
        <v>40363</v>
      </c>
      <c r="B205" s="70">
        <f t="shared" si="27"/>
        <v>364407.67286132817</v>
      </c>
      <c r="C205" s="87">
        <f t="shared" si="24"/>
        <v>7.000000000000001E-4</v>
      </c>
      <c r="D205" s="66">
        <v>1</v>
      </c>
      <c r="E205" s="67">
        <f t="shared" si="25"/>
        <v>364662.75823233108</v>
      </c>
      <c r="F205" s="68"/>
      <c r="G205" s="68"/>
      <c r="H205" s="73">
        <f t="shared" si="26"/>
        <v>255.08537100290414</v>
      </c>
    </row>
    <row r="206" spans="1:8" ht="15" thickBot="1" x14ac:dyDescent="0.2">
      <c r="A206" s="64">
        <v>40364</v>
      </c>
      <c r="B206" s="70">
        <f t="shared" si="27"/>
        <v>364662.75823233108</v>
      </c>
      <c r="C206" s="87">
        <f t="shared" si="24"/>
        <v>7.000000000000001E-4</v>
      </c>
      <c r="D206" s="66">
        <v>1</v>
      </c>
      <c r="E206" s="67">
        <f t="shared" si="25"/>
        <v>364918.02216309367</v>
      </c>
      <c r="F206" s="68"/>
      <c r="G206" s="68"/>
      <c r="H206" s="73">
        <f t="shared" si="26"/>
        <v>255.2639307625941</v>
      </c>
    </row>
    <row r="207" spans="1:8" ht="15" thickBot="1" x14ac:dyDescent="0.2">
      <c r="A207" s="64">
        <v>40365</v>
      </c>
      <c r="B207" s="70">
        <f t="shared" si="27"/>
        <v>364918.02216309367</v>
      </c>
      <c r="C207" s="87">
        <f t="shared" si="24"/>
        <v>7.000000000000001E-4</v>
      </c>
      <c r="D207" s="66">
        <v>1</v>
      </c>
      <c r="E207" s="67">
        <f t="shared" si="25"/>
        <v>365173.46477860783</v>
      </c>
      <c r="F207" s="68"/>
      <c r="G207" s="68"/>
      <c r="H207" s="73">
        <f t="shared" si="26"/>
        <v>255.44261551415548</v>
      </c>
    </row>
    <row r="208" spans="1:8" ht="15" thickBot="1" x14ac:dyDescent="0.2">
      <c r="A208" s="64">
        <v>40366</v>
      </c>
      <c r="B208" s="70">
        <f t="shared" si="27"/>
        <v>365173.46477860783</v>
      </c>
      <c r="C208" s="87">
        <f t="shared" si="24"/>
        <v>7.000000000000001E-4</v>
      </c>
      <c r="D208" s="66">
        <v>1</v>
      </c>
      <c r="E208" s="67">
        <f t="shared" si="25"/>
        <v>365429.08620395284</v>
      </c>
      <c r="F208" s="68"/>
      <c r="G208" s="68"/>
      <c r="H208" s="73">
        <f t="shared" si="26"/>
        <v>255.62142534501618</v>
      </c>
    </row>
    <row r="209" spans="1:8" ht="15" thickBot="1" x14ac:dyDescent="0.2">
      <c r="A209" s="64">
        <v>40367</v>
      </c>
      <c r="B209" s="70">
        <f t="shared" si="27"/>
        <v>365429.08620395284</v>
      </c>
      <c r="C209" s="87">
        <f t="shared" si="24"/>
        <v>7.000000000000001E-4</v>
      </c>
      <c r="D209" s="66">
        <v>1</v>
      </c>
      <c r="E209" s="67">
        <f t="shared" si="25"/>
        <v>365684.88656429556</v>
      </c>
      <c r="F209" s="68"/>
      <c r="G209" s="68"/>
      <c r="H209" s="73">
        <f t="shared" si="26"/>
        <v>255.80036034272052</v>
      </c>
    </row>
    <row r="210" spans="1:8" ht="15" thickBot="1" x14ac:dyDescent="0.2">
      <c r="A210" s="64">
        <v>40368</v>
      </c>
      <c r="B210" s="70">
        <f t="shared" si="27"/>
        <v>365684.88656429556</v>
      </c>
      <c r="C210" s="87">
        <f t="shared" si="24"/>
        <v>7.000000000000001E-4</v>
      </c>
      <c r="D210" s="66">
        <v>1</v>
      </c>
      <c r="E210" s="67">
        <f t="shared" si="25"/>
        <v>365940.86598489055</v>
      </c>
      <c r="F210" s="68"/>
      <c r="G210" s="68"/>
      <c r="H210" s="73">
        <f t="shared" si="26"/>
        <v>255.97942059498746</v>
      </c>
    </row>
    <row r="211" spans="1:8" ht="15" thickBot="1" x14ac:dyDescent="0.2">
      <c r="A211" s="64">
        <v>40369</v>
      </c>
      <c r="B211" s="70">
        <f t="shared" si="27"/>
        <v>365940.86598489055</v>
      </c>
      <c r="C211" s="87">
        <f t="shared" si="24"/>
        <v>7.000000000000001E-4</v>
      </c>
      <c r="D211" s="66">
        <v>1</v>
      </c>
      <c r="E211" s="67">
        <f t="shared" si="25"/>
        <v>366197.02459107997</v>
      </c>
      <c r="F211" s="68"/>
      <c r="G211" s="68"/>
      <c r="H211" s="73">
        <f t="shared" si="26"/>
        <v>256.15860618941952</v>
      </c>
    </row>
    <row r="212" spans="1:8" ht="15" thickBot="1" x14ac:dyDescent="0.2">
      <c r="A212" s="64">
        <v>40370</v>
      </c>
      <c r="B212" s="70">
        <f t="shared" si="27"/>
        <v>366197.02459107997</v>
      </c>
      <c r="C212" s="87">
        <f t="shared" si="24"/>
        <v>7.000000000000001E-4</v>
      </c>
      <c r="D212" s="66">
        <v>1</v>
      </c>
      <c r="E212" s="67">
        <f t="shared" si="25"/>
        <v>366453.36250829371</v>
      </c>
      <c r="F212" s="68"/>
      <c r="G212" s="68"/>
      <c r="H212" s="73">
        <f t="shared" si="26"/>
        <v>256.33791721373564</v>
      </c>
    </row>
    <row r="213" spans="1:8" ht="15" thickBot="1" x14ac:dyDescent="0.2">
      <c r="A213" s="64">
        <v>40371</v>
      </c>
      <c r="B213" s="70">
        <f t="shared" si="27"/>
        <v>366453.36250829371</v>
      </c>
      <c r="C213" s="87">
        <f t="shared" si="24"/>
        <v>7.000000000000001E-4</v>
      </c>
      <c r="D213" s="66">
        <v>1</v>
      </c>
      <c r="E213" s="67">
        <f t="shared" si="25"/>
        <v>366709.87986204948</v>
      </c>
      <c r="F213" s="68"/>
      <c r="G213" s="68"/>
      <c r="H213" s="73">
        <f t="shared" si="26"/>
        <v>256.51735375577118</v>
      </c>
    </row>
    <row r="214" spans="1:8" ht="15" thickBot="1" x14ac:dyDescent="0.2">
      <c r="A214" s="64">
        <v>40372</v>
      </c>
      <c r="B214" s="70">
        <f t="shared" si="27"/>
        <v>366709.87986204948</v>
      </c>
      <c r="C214" s="87">
        <f t="shared" si="24"/>
        <v>7.000000000000001E-4</v>
      </c>
      <c r="D214" s="66">
        <v>1</v>
      </c>
      <c r="E214" s="67">
        <f t="shared" si="25"/>
        <v>366966.5767779529</v>
      </c>
      <c r="F214" s="68"/>
      <c r="G214" s="68"/>
      <c r="H214" s="73">
        <f t="shared" si="26"/>
        <v>256.69691590341972</v>
      </c>
    </row>
    <row r="215" spans="1:8" ht="15" thickBot="1" x14ac:dyDescent="0.2">
      <c r="A215" s="64">
        <v>40373</v>
      </c>
      <c r="B215" s="70">
        <f t="shared" si="27"/>
        <v>366966.5767779529</v>
      </c>
      <c r="C215" s="87">
        <f t="shared" si="24"/>
        <v>7.000000000000001E-4</v>
      </c>
      <c r="D215" s="66">
        <v>1</v>
      </c>
      <c r="E215" s="67">
        <f t="shared" si="25"/>
        <v>367223.45338169741</v>
      </c>
      <c r="F215" s="68"/>
      <c r="G215" s="68"/>
      <c r="H215" s="73">
        <f t="shared" si="26"/>
        <v>256.87660374451661</v>
      </c>
    </row>
    <row r="216" spans="1:8" ht="15" thickBot="1" x14ac:dyDescent="0.2">
      <c r="A216" s="64">
        <v>40374</v>
      </c>
      <c r="B216" s="70">
        <f t="shared" si="27"/>
        <v>367223.45338169741</v>
      </c>
      <c r="C216" s="87">
        <f t="shared" si="24"/>
        <v>7.000000000000001E-4</v>
      </c>
      <c r="D216" s="66">
        <v>1</v>
      </c>
      <c r="E216" s="67">
        <f t="shared" si="25"/>
        <v>367480.5097990646</v>
      </c>
      <c r="F216" s="68"/>
      <c r="G216" s="68"/>
      <c r="H216" s="73">
        <f t="shared" si="26"/>
        <v>257.05641736718826</v>
      </c>
    </row>
    <row r="217" spans="1:8" ht="15" thickBot="1" x14ac:dyDescent="0.2">
      <c r="A217" s="64">
        <v>40375</v>
      </c>
      <c r="B217" s="70">
        <f t="shared" si="27"/>
        <v>367480.5097990646</v>
      </c>
      <c r="C217" s="87">
        <f t="shared" si="24"/>
        <v>7.000000000000001E-4</v>
      </c>
      <c r="D217" s="66">
        <v>1</v>
      </c>
      <c r="E217" s="67">
        <f t="shared" si="25"/>
        <v>367737.74615592393</v>
      </c>
      <c r="F217" s="68"/>
      <c r="G217" s="68"/>
      <c r="H217" s="73">
        <f t="shared" si="26"/>
        <v>257.23635685932823</v>
      </c>
    </row>
    <row r="218" spans="1:8" ht="15" thickBot="1" x14ac:dyDescent="0.2">
      <c r="A218" s="64">
        <v>40376</v>
      </c>
      <c r="B218" s="70">
        <f t="shared" si="27"/>
        <v>367737.74615592393</v>
      </c>
      <c r="C218" s="87">
        <f t="shared" si="24"/>
        <v>7.000000000000001E-4</v>
      </c>
      <c r="D218" s="66">
        <v>1</v>
      </c>
      <c r="E218" s="67">
        <f t="shared" si="25"/>
        <v>367995.16257823305</v>
      </c>
      <c r="F218" s="68"/>
      <c r="G218" s="68"/>
      <c r="H218" s="73">
        <f t="shared" si="26"/>
        <v>257.41642230912112</v>
      </c>
    </row>
    <row r="219" spans="1:8" ht="15" thickBot="1" x14ac:dyDescent="0.2">
      <c r="A219" s="64">
        <v>40377</v>
      </c>
      <c r="B219" s="70">
        <f t="shared" si="27"/>
        <v>367995.16257823305</v>
      </c>
      <c r="C219" s="87">
        <f t="shared" si="24"/>
        <v>7.000000000000001E-4</v>
      </c>
      <c r="D219" s="66">
        <v>1</v>
      </c>
      <c r="E219" s="67">
        <f t="shared" si="25"/>
        <v>368252.7591920378</v>
      </c>
      <c r="F219" s="68"/>
      <c r="G219" s="68"/>
      <c r="H219" s="73">
        <f t="shared" si="26"/>
        <v>257.59661380475154</v>
      </c>
    </row>
    <row r="220" spans="1:8" ht="15" thickBot="1" x14ac:dyDescent="0.2">
      <c r="A220" s="64">
        <v>40378</v>
      </c>
      <c r="B220" s="70">
        <f t="shared" si="27"/>
        <v>368252.7591920378</v>
      </c>
      <c r="C220" s="87">
        <f t="shared" si="24"/>
        <v>7.000000000000001E-4</v>
      </c>
      <c r="D220" s="66">
        <v>1</v>
      </c>
      <c r="E220" s="67">
        <f t="shared" si="25"/>
        <v>368510.53612347221</v>
      </c>
      <c r="F220" s="68"/>
      <c r="G220" s="68"/>
      <c r="H220" s="73">
        <f t="shared" si="26"/>
        <v>257.7769314344041</v>
      </c>
    </row>
    <row r="221" spans="1:8" ht="15" thickBot="1" x14ac:dyDescent="0.2">
      <c r="A221" s="64">
        <v>40379</v>
      </c>
      <c r="B221" s="70">
        <f t="shared" si="27"/>
        <v>368510.53612347221</v>
      </c>
      <c r="C221" s="87">
        <f t="shared" si="24"/>
        <v>7.000000000000001E-4</v>
      </c>
      <c r="D221" s="66">
        <v>1</v>
      </c>
      <c r="E221" s="67">
        <f t="shared" si="25"/>
        <v>368768.49349875859</v>
      </c>
      <c r="F221" s="68"/>
      <c r="G221" s="68"/>
      <c r="H221" s="73">
        <f t="shared" si="26"/>
        <v>257.95737528637983</v>
      </c>
    </row>
    <row r="222" spans="1:8" ht="15" thickBot="1" x14ac:dyDescent="0.2">
      <c r="A222" s="64">
        <v>40380</v>
      </c>
      <c r="B222" s="70">
        <f t="shared" si="27"/>
        <v>368768.49349875859</v>
      </c>
      <c r="C222" s="87">
        <f t="shared" si="24"/>
        <v>7.000000000000001E-4</v>
      </c>
      <c r="D222" s="66">
        <v>1</v>
      </c>
      <c r="E222" s="67">
        <f t="shared" si="25"/>
        <v>369026.63144420768</v>
      </c>
      <c r="F222" s="68"/>
      <c r="G222" s="68"/>
      <c r="H222" s="73">
        <f t="shared" si="26"/>
        <v>258.13794544909615</v>
      </c>
    </row>
    <row r="223" spans="1:8" ht="15" thickBot="1" x14ac:dyDescent="0.2">
      <c r="A223" s="64">
        <v>40381</v>
      </c>
      <c r="B223" s="70">
        <f t="shared" si="27"/>
        <v>369026.63144420768</v>
      </c>
      <c r="C223" s="87">
        <f t="shared" si="24"/>
        <v>7.000000000000001E-4</v>
      </c>
      <c r="D223" s="66">
        <v>1</v>
      </c>
      <c r="E223" s="67">
        <f t="shared" si="25"/>
        <v>369284.9500862186</v>
      </c>
      <c r="F223" s="68"/>
      <c r="G223" s="68"/>
      <c r="H223" s="73">
        <f t="shared" si="26"/>
        <v>258.3186420109123</v>
      </c>
    </row>
    <row r="224" spans="1:8" ht="15" thickBot="1" x14ac:dyDescent="0.2">
      <c r="A224" s="64">
        <v>40382</v>
      </c>
      <c r="B224" s="70">
        <f t="shared" si="27"/>
        <v>369284.9500862186</v>
      </c>
      <c r="C224" s="87">
        <f t="shared" si="24"/>
        <v>7.000000000000001E-4</v>
      </c>
      <c r="D224" s="66">
        <v>1</v>
      </c>
      <c r="E224" s="67">
        <f t="shared" si="25"/>
        <v>369543.4495512789</v>
      </c>
      <c r="F224" s="68"/>
      <c r="G224" s="68"/>
      <c r="H224" s="73">
        <f t="shared" si="26"/>
        <v>258.49946506030392</v>
      </c>
    </row>
    <row r="225" spans="1:8" ht="15" thickBot="1" x14ac:dyDescent="0.2">
      <c r="A225" s="64">
        <v>40383</v>
      </c>
      <c r="B225" s="70">
        <f t="shared" si="27"/>
        <v>369543.4495512789</v>
      </c>
      <c r="C225" s="87">
        <f t="shared" si="24"/>
        <v>7.000000000000001E-4</v>
      </c>
      <c r="D225" s="66">
        <v>1</v>
      </c>
      <c r="E225" s="67">
        <f t="shared" si="25"/>
        <v>369802.12996596476</v>
      </c>
      <c r="F225" s="68"/>
      <c r="G225" s="68"/>
      <c r="H225" s="73">
        <f t="shared" si="26"/>
        <v>258.68041468586307</v>
      </c>
    </row>
    <row r="226" spans="1:8" ht="15" thickBot="1" x14ac:dyDescent="0.2">
      <c r="A226" s="64">
        <v>40384</v>
      </c>
      <c r="B226" s="70">
        <f t="shared" si="27"/>
        <v>369802.12996596476</v>
      </c>
      <c r="C226" s="87">
        <f t="shared" si="24"/>
        <v>7.000000000000001E-4</v>
      </c>
      <c r="D226" s="66">
        <v>1</v>
      </c>
      <c r="E226" s="67">
        <f t="shared" si="25"/>
        <v>370060.99145694089</v>
      </c>
      <c r="F226" s="68"/>
      <c r="G226" s="68"/>
      <c r="H226" s="73">
        <f t="shared" si="26"/>
        <v>258.8614909761236</v>
      </c>
    </row>
    <row r="227" spans="1:8" ht="15" thickBot="1" x14ac:dyDescent="0.2">
      <c r="A227" s="74">
        <v>40385</v>
      </c>
      <c r="B227" s="70">
        <f t="shared" si="27"/>
        <v>370060.99145694089</v>
      </c>
      <c r="C227" s="87">
        <f t="shared" si="24"/>
        <v>7.000000000000001E-4</v>
      </c>
      <c r="D227" s="66">
        <v>1</v>
      </c>
      <c r="E227" s="67">
        <f t="shared" si="25"/>
        <v>370320.03415096074</v>
      </c>
      <c r="F227" s="68"/>
      <c r="G227" s="68"/>
      <c r="H227" s="73">
        <f t="shared" si="26"/>
        <v>259.04269401985221</v>
      </c>
    </row>
    <row r="228" spans="1:8" ht="15" thickBot="1" x14ac:dyDescent="0.2">
      <c r="A228" s="64">
        <v>40386</v>
      </c>
      <c r="B228" s="70">
        <f t="shared" si="27"/>
        <v>370320.03415096074</v>
      </c>
      <c r="C228" s="87">
        <f t="shared" si="24"/>
        <v>7.000000000000001E-4</v>
      </c>
      <c r="D228" s="66">
        <v>1</v>
      </c>
      <c r="E228" s="67">
        <f t="shared" si="25"/>
        <v>370579.25817486638</v>
      </c>
      <c r="F228" s="68"/>
      <c r="G228" s="68"/>
      <c r="H228" s="73">
        <f t="shared" si="26"/>
        <v>259.22402390564093</v>
      </c>
    </row>
    <row r="229" spans="1:8" ht="15" thickBot="1" x14ac:dyDescent="0.2">
      <c r="A229" s="64">
        <v>40387</v>
      </c>
      <c r="B229" s="70">
        <f t="shared" si="27"/>
        <v>370579.25817486638</v>
      </c>
      <c r="C229" s="87">
        <f t="shared" si="24"/>
        <v>7.000000000000001E-4</v>
      </c>
      <c r="D229" s="66">
        <v>1</v>
      </c>
      <c r="E229" s="67">
        <f t="shared" si="25"/>
        <v>370838.66365558875</v>
      </c>
      <c r="F229" s="68"/>
      <c r="G229" s="68"/>
      <c r="H229" s="73">
        <f t="shared" si="26"/>
        <v>259.40548072237289</v>
      </c>
    </row>
    <row r="230" spans="1:8" ht="15" thickBot="1" x14ac:dyDescent="0.2">
      <c r="A230" s="64">
        <v>40388</v>
      </c>
      <c r="B230" s="70">
        <f t="shared" si="27"/>
        <v>370838.66365558875</v>
      </c>
      <c r="C230" s="87">
        <f t="shared" si="24"/>
        <v>7.000000000000001E-4</v>
      </c>
      <c r="D230" s="66">
        <v>1</v>
      </c>
      <c r="E230" s="67">
        <f t="shared" si="25"/>
        <v>371098.25072014763</v>
      </c>
      <c r="F230" s="68"/>
      <c r="G230" s="68"/>
      <c r="H230" s="73">
        <f t="shared" si="26"/>
        <v>259.58706455887295</v>
      </c>
    </row>
    <row r="231" spans="1:8" ht="15" thickBot="1" x14ac:dyDescent="0.2">
      <c r="A231" s="64">
        <v>40389</v>
      </c>
      <c r="B231" s="70">
        <f t="shared" ref="B231:B262" si="28">-FV(C230,D230,,B230,0)</f>
        <v>371098.25072014763</v>
      </c>
      <c r="C231" s="87">
        <f t="shared" si="24"/>
        <v>7.000000000000001E-4</v>
      </c>
      <c r="D231" s="66">
        <v>1</v>
      </c>
      <c r="E231" s="67">
        <f t="shared" si="25"/>
        <v>371358.01949565171</v>
      </c>
      <c r="F231" s="68"/>
      <c r="G231" s="68"/>
      <c r="H231" s="73">
        <f t="shared" si="26"/>
        <v>259.76877550408244</v>
      </c>
    </row>
    <row r="232" spans="1:8" ht="15" thickBot="1" x14ac:dyDescent="0.2">
      <c r="A232" s="64">
        <v>40390</v>
      </c>
      <c r="B232" s="70">
        <f t="shared" si="28"/>
        <v>371358.01949565171</v>
      </c>
      <c r="C232" s="87">
        <f t="shared" si="24"/>
        <v>7.000000000000001E-4</v>
      </c>
      <c r="D232" s="66">
        <v>1</v>
      </c>
      <c r="E232" s="67">
        <f t="shared" si="25"/>
        <v>371617.97010929865</v>
      </c>
      <c r="F232" s="68"/>
      <c r="G232" s="68"/>
      <c r="H232" s="73">
        <f t="shared" si="26"/>
        <v>259.95061364694266</v>
      </c>
    </row>
    <row r="233" spans="1:8" ht="15" thickBot="1" x14ac:dyDescent="0.2">
      <c r="A233" s="64">
        <v>40391</v>
      </c>
      <c r="B233" s="70">
        <f t="shared" si="28"/>
        <v>371617.97010929865</v>
      </c>
      <c r="C233" s="87">
        <f t="shared" ref="C233:C296" si="29">0.07%</f>
        <v>7.000000000000001E-4</v>
      </c>
      <c r="D233" s="66">
        <v>1</v>
      </c>
      <c r="E233" s="67">
        <f t="shared" ref="E233:E296" si="30">-FV(C233,D233,,B233,0)</f>
        <v>371878.1026883751</v>
      </c>
      <c r="F233" s="68"/>
      <c r="G233" s="68"/>
      <c r="H233" s="73">
        <f t="shared" ref="H233:H296" si="31">E233-B233</f>
        <v>260.13257907645311</v>
      </c>
    </row>
    <row r="234" spans="1:8" ht="15" thickBot="1" x14ac:dyDescent="0.2">
      <c r="A234" s="64">
        <v>40392</v>
      </c>
      <c r="B234" s="70">
        <f t="shared" si="28"/>
        <v>371878.1026883751</v>
      </c>
      <c r="C234" s="87">
        <f t="shared" si="29"/>
        <v>7.000000000000001E-4</v>
      </c>
      <c r="D234" s="66">
        <v>1</v>
      </c>
      <c r="E234" s="67">
        <f t="shared" si="30"/>
        <v>372138.41736025695</v>
      </c>
      <c r="F234" s="68"/>
      <c r="G234" s="68"/>
      <c r="H234" s="73">
        <f t="shared" si="31"/>
        <v>260.31467188184615</v>
      </c>
    </row>
    <row r="235" spans="1:8" ht="15" thickBot="1" x14ac:dyDescent="0.2">
      <c r="A235" s="64">
        <v>40393</v>
      </c>
      <c r="B235" s="70">
        <f t="shared" si="28"/>
        <v>372138.41736025695</v>
      </c>
      <c r="C235" s="87">
        <f t="shared" si="29"/>
        <v>7.000000000000001E-4</v>
      </c>
      <c r="D235" s="66">
        <v>1</v>
      </c>
      <c r="E235" s="67">
        <f t="shared" si="30"/>
        <v>372398.91425240913</v>
      </c>
      <c r="F235" s="68"/>
      <c r="G235" s="68"/>
      <c r="H235" s="73">
        <f t="shared" si="31"/>
        <v>260.4968921521795</v>
      </c>
    </row>
    <row r="236" spans="1:8" ht="15" thickBot="1" x14ac:dyDescent="0.2">
      <c r="A236" s="64">
        <v>40394</v>
      </c>
      <c r="B236" s="70">
        <f t="shared" si="28"/>
        <v>372398.91425240913</v>
      </c>
      <c r="C236" s="87">
        <f t="shared" si="29"/>
        <v>7.000000000000001E-4</v>
      </c>
      <c r="D236" s="66">
        <v>1</v>
      </c>
      <c r="E236" s="67">
        <f t="shared" si="30"/>
        <v>372659.59349238581</v>
      </c>
      <c r="F236" s="68"/>
      <c r="G236" s="68"/>
      <c r="H236" s="73">
        <f t="shared" si="31"/>
        <v>260.67923997668549</v>
      </c>
    </row>
    <row r="237" spans="1:8" ht="15" thickBot="1" x14ac:dyDescent="0.2">
      <c r="A237" s="64">
        <v>40395</v>
      </c>
      <c r="B237" s="70">
        <f t="shared" si="28"/>
        <v>372659.59349238581</v>
      </c>
      <c r="C237" s="87">
        <f t="shared" si="29"/>
        <v>7.000000000000001E-4</v>
      </c>
      <c r="D237" s="66">
        <v>1</v>
      </c>
      <c r="E237" s="67">
        <f t="shared" si="30"/>
        <v>372920.45520783047</v>
      </c>
      <c r="F237" s="68"/>
      <c r="G237" s="68"/>
      <c r="H237" s="73">
        <f t="shared" si="31"/>
        <v>260.86171544465469</v>
      </c>
    </row>
    <row r="238" spans="1:8" ht="15" thickBot="1" x14ac:dyDescent="0.2">
      <c r="A238" s="64">
        <v>40396</v>
      </c>
      <c r="B238" s="70">
        <f t="shared" si="28"/>
        <v>372920.45520783047</v>
      </c>
      <c r="C238" s="87">
        <f t="shared" si="29"/>
        <v>7.000000000000001E-4</v>
      </c>
      <c r="D238" s="66">
        <v>1</v>
      </c>
      <c r="E238" s="67">
        <f t="shared" si="30"/>
        <v>373181.49952647591</v>
      </c>
      <c r="F238" s="68"/>
      <c r="G238" s="68"/>
      <c r="H238" s="73">
        <f t="shared" si="31"/>
        <v>261.04431864543585</v>
      </c>
    </row>
    <row r="239" spans="1:8" ht="15" thickBot="1" x14ac:dyDescent="0.2">
      <c r="A239" s="64">
        <v>40397</v>
      </c>
      <c r="B239" s="70">
        <f t="shared" si="28"/>
        <v>373181.49952647591</v>
      </c>
      <c r="C239" s="87">
        <f t="shared" si="29"/>
        <v>7.000000000000001E-4</v>
      </c>
      <c r="D239" s="66">
        <v>1</v>
      </c>
      <c r="E239" s="67">
        <f t="shared" si="30"/>
        <v>373442.7265761444</v>
      </c>
      <c r="F239" s="68"/>
      <c r="G239" s="68"/>
      <c r="H239" s="73">
        <f t="shared" si="31"/>
        <v>261.22704966849415</v>
      </c>
    </row>
    <row r="240" spans="1:8" ht="15" thickBot="1" x14ac:dyDescent="0.2">
      <c r="A240" s="64">
        <v>40398</v>
      </c>
      <c r="B240" s="70">
        <f t="shared" si="28"/>
        <v>373442.7265761444</v>
      </c>
      <c r="C240" s="87">
        <f t="shared" si="29"/>
        <v>7.000000000000001E-4</v>
      </c>
      <c r="D240" s="66">
        <v>1</v>
      </c>
      <c r="E240" s="67">
        <f t="shared" si="30"/>
        <v>373704.13648474769</v>
      </c>
      <c r="F240" s="68"/>
      <c r="G240" s="68"/>
      <c r="H240" s="73">
        <f t="shared" si="31"/>
        <v>261.40990860329475</v>
      </c>
    </row>
    <row r="241" spans="1:8" ht="15" thickBot="1" x14ac:dyDescent="0.2">
      <c r="A241" s="64">
        <v>40399</v>
      </c>
      <c r="B241" s="70">
        <f t="shared" si="28"/>
        <v>373704.13648474769</v>
      </c>
      <c r="C241" s="87">
        <f t="shared" si="29"/>
        <v>7.000000000000001E-4</v>
      </c>
      <c r="D241" s="66">
        <v>1</v>
      </c>
      <c r="E241" s="67">
        <f t="shared" si="30"/>
        <v>373965.729380287</v>
      </c>
      <c r="F241" s="68"/>
      <c r="G241" s="68"/>
      <c r="H241" s="73">
        <f t="shared" si="31"/>
        <v>261.59289553930284</v>
      </c>
    </row>
    <row r="242" spans="1:8" ht="15" thickBot="1" x14ac:dyDescent="0.2">
      <c r="A242" s="64">
        <v>40400</v>
      </c>
      <c r="B242" s="70">
        <f t="shared" si="28"/>
        <v>373965.729380287</v>
      </c>
      <c r="C242" s="87">
        <f t="shared" si="29"/>
        <v>7.000000000000001E-4</v>
      </c>
      <c r="D242" s="66">
        <v>1</v>
      </c>
      <c r="E242" s="67">
        <f t="shared" si="30"/>
        <v>374227.50539085316</v>
      </c>
      <c r="F242" s="68"/>
      <c r="G242" s="68"/>
      <c r="H242" s="73">
        <f t="shared" si="31"/>
        <v>261.77601056615822</v>
      </c>
    </row>
    <row r="243" spans="1:8" ht="15" thickBot="1" x14ac:dyDescent="0.2">
      <c r="A243" s="64">
        <v>40401</v>
      </c>
      <c r="B243" s="70">
        <f t="shared" si="28"/>
        <v>374227.50539085316</v>
      </c>
      <c r="C243" s="87">
        <f t="shared" si="29"/>
        <v>7.000000000000001E-4</v>
      </c>
      <c r="D243" s="66">
        <v>1</v>
      </c>
      <c r="E243" s="67">
        <f t="shared" si="30"/>
        <v>374489.46464462671</v>
      </c>
      <c r="F243" s="68"/>
      <c r="G243" s="68"/>
      <c r="H243" s="73">
        <f t="shared" si="31"/>
        <v>261.95925377355888</v>
      </c>
    </row>
    <row r="244" spans="1:8" ht="15" thickBot="1" x14ac:dyDescent="0.2">
      <c r="A244" s="64">
        <v>40402</v>
      </c>
      <c r="B244" s="70">
        <f t="shared" si="28"/>
        <v>374489.46464462671</v>
      </c>
      <c r="C244" s="87">
        <f t="shared" si="29"/>
        <v>7.000000000000001E-4</v>
      </c>
      <c r="D244" s="66">
        <v>1</v>
      </c>
      <c r="E244" s="67">
        <f t="shared" si="30"/>
        <v>374751.60726987792</v>
      </c>
      <c r="F244" s="68"/>
      <c r="G244" s="68"/>
      <c r="H244" s="73">
        <f t="shared" si="31"/>
        <v>262.14262525120284</v>
      </c>
    </row>
    <row r="245" spans="1:8" ht="15" thickBot="1" x14ac:dyDescent="0.2">
      <c r="A245" s="64">
        <v>40403</v>
      </c>
      <c r="B245" s="70">
        <f t="shared" si="28"/>
        <v>374751.60726987792</v>
      </c>
      <c r="C245" s="87">
        <f t="shared" si="29"/>
        <v>7.000000000000001E-4</v>
      </c>
      <c r="D245" s="66">
        <v>1</v>
      </c>
      <c r="E245" s="67">
        <f t="shared" si="30"/>
        <v>375013.93339496682</v>
      </c>
      <c r="F245" s="68"/>
      <c r="G245" s="68"/>
      <c r="H245" s="73">
        <f t="shared" si="31"/>
        <v>262.32612508890452</v>
      </c>
    </row>
    <row r="246" spans="1:8" ht="15" thickBot="1" x14ac:dyDescent="0.2">
      <c r="A246" s="64">
        <v>40404</v>
      </c>
      <c r="B246" s="70">
        <f t="shared" si="28"/>
        <v>375013.93339496682</v>
      </c>
      <c r="C246" s="87">
        <f t="shared" si="29"/>
        <v>7.000000000000001E-4</v>
      </c>
      <c r="D246" s="66">
        <v>1</v>
      </c>
      <c r="E246" s="67">
        <f t="shared" si="30"/>
        <v>375276.44314834324</v>
      </c>
      <c r="F246" s="68"/>
      <c r="G246" s="68"/>
      <c r="H246" s="73">
        <f t="shared" si="31"/>
        <v>262.50975337642012</v>
      </c>
    </row>
    <row r="247" spans="1:8" ht="15" thickBot="1" x14ac:dyDescent="0.2">
      <c r="A247" s="64">
        <v>40405</v>
      </c>
      <c r="B247" s="70">
        <f t="shared" si="28"/>
        <v>375276.44314834324</v>
      </c>
      <c r="C247" s="87">
        <f t="shared" si="29"/>
        <v>7.000000000000001E-4</v>
      </c>
      <c r="D247" s="66">
        <v>1</v>
      </c>
      <c r="E247" s="67">
        <f t="shared" si="30"/>
        <v>375539.13665854704</v>
      </c>
      <c r="F247" s="68"/>
      <c r="G247" s="68"/>
      <c r="H247" s="73">
        <f t="shared" si="31"/>
        <v>262.6935102037969</v>
      </c>
    </row>
    <row r="248" spans="1:8" ht="15" thickBot="1" x14ac:dyDescent="0.2">
      <c r="A248" s="64">
        <v>40406</v>
      </c>
      <c r="B248" s="70">
        <f t="shared" si="28"/>
        <v>375539.13665854704</v>
      </c>
      <c r="C248" s="87">
        <f t="shared" si="29"/>
        <v>7.000000000000001E-4</v>
      </c>
      <c r="D248" s="66">
        <v>1</v>
      </c>
      <c r="E248" s="67">
        <f t="shared" si="30"/>
        <v>375802.014054208</v>
      </c>
      <c r="F248" s="68"/>
      <c r="G248" s="68"/>
      <c r="H248" s="73">
        <f t="shared" si="31"/>
        <v>262.8773956609657</v>
      </c>
    </row>
    <row r="249" spans="1:8" ht="15" thickBot="1" x14ac:dyDescent="0.2">
      <c r="A249" s="64">
        <v>40407</v>
      </c>
      <c r="B249" s="70">
        <f t="shared" si="28"/>
        <v>375802.014054208</v>
      </c>
      <c r="C249" s="87">
        <f t="shared" si="29"/>
        <v>7.000000000000001E-4</v>
      </c>
      <c r="D249" s="66">
        <v>1</v>
      </c>
      <c r="E249" s="67">
        <f t="shared" si="30"/>
        <v>376065.07546404592</v>
      </c>
      <c r="F249" s="68"/>
      <c r="G249" s="68"/>
      <c r="H249" s="73">
        <f t="shared" si="31"/>
        <v>263.06140983791556</v>
      </c>
    </row>
    <row r="250" spans="1:8" ht="15" thickBot="1" x14ac:dyDescent="0.2">
      <c r="A250" s="64">
        <v>40408</v>
      </c>
      <c r="B250" s="70">
        <f t="shared" si="28"/>
        <v>376065.07546404592</v>
      </c>
      <c r="C250" s="87">
        <f t="shared" si="29"/>
        <v>7.000000000000001E-4</v>
      </c>
      <c r="D250" s="66">
        <v>1</v>
      </c>
      <c r="E250" s="67">
        <f t="shared" si="30"/>
        <v>376328.32101687073</v>
      </c>
      <c r="F250" s="68"/>
      <c r="G250" s="68"/>
      <c r="H250" s="73">
        <f t="shared" si="31"/>
        <v>263.24555282481015</v>
      </c>
    </row>
    <row r="251" spans="1:8" ht="15" thickBot="1" x14ac:dyDescent="0.2">
      <c r="A251" s="64">
        <v>40409</v>
      </c>
      <c r="B251" s="70">
        <f t="shared" si="28"/>
        <v>376328.32101687073</v>
      </c>
      <c r="C251" s="87">
        <f t="shared" si="29"/>
        <v>7.000000000000001E-4</v>
      </c>
      <c r="D251" s="66">
        <v>1</v>
      </c>
      <c r="E251" s="67">
        <f t="shared" si="30"/>
        <v>376591.75084158249</v>
      </c>
      <c r="F251" s="68"/>
      <c r="G251" s="68"/>
      <c r="H251" s="73">
        <f t="shared" si="31"/>
        <v>263.42982471175492</v>
      </c>
    </row>
    <row r="252" spans="1:8" ht="15" thickBot="1" x14ac:dyDescent="0.2">
      <c r="A252" s="64">
        <v>40410</v>
      </c>
      <c r="B252" s="70">
        <f t="shared" si="28"/>
        <v>376591.75084158249</v>
      </c>
      <c r="C252" s="87">
        <f t="shared" si="29"/>
        <v>7.000000000000001E-4</v>
      </c>
      <c r="D252" s="66">
        <v>1</v>
      </c>
      <c r="E252" s="67">
        <f t="shared" si="30"/>
        <v>376855.36506717157</v>
      </c>
      <c r="F252" s="68"/>
      <c r="G252" s="68"/>
      <c r="H252" s="73">
        <f t="shared" si="31"/>
        <v>263.61422558908816</v>
      </c>
    </row>
    <row r="253" spans="1:8" ht="15" thickBot="1" x14ac:dyDescent="0.2">
      <c r="A253" s="64">
        <v>40411</v>
      </c>
      <c r="B253" s="70">
        <f t="shared" si="28"/>
        <v>376855.36506717157</v>
      </c>
      <c r="C253" s="87">
        <f t="shared" si="29"/>
        <v>7.000000000000001E-4</v>
      </c>
      <c r="D253" s="66">
        <v>1</v>
      </c>
      <c r="E253" s="67">
        <f t="shared" si="30"/>
        <v>377119.16382271855</v>
      </c>
      <c r="F253" s="68"/>
      <c r="G253" s="68"/>
      <c r="H253" s="73">
        <f t="shared" si="31"/>
        <v>263.79875554697355</v>
      </c>
    </row>
    <row r="254" spans="1:8" ht="15" thickBot="1" x14ac:dyDescent="0.2">
      <c r="A254" s="64">
        <v>40412</v>
      </c>
      <c r="B254" s="70">
        <f t="shared" si="28"/>
        <v>377119.16382271855</v>
      </c>
      <c r="C254" s="87">
        <f t="shared" si="29"/>
        <v>7.000000000000001E-4</v>
      </c>
      <c r="D254" s="66">
        <v>1</v>
      </c>
      <c r="E254" s="67">
        <f t="shared" si="30"/>
        <v>377383.14723739441</v>
      </c>
      <c r="F254" s="68"/>
      <c r="G254" s="68"/>
      <c r="H254" s="73">
        <f t="shared" si="31"/>
        <v>263.98341467586579</v>
      </c>
    </row>
    <row r="255" spans="1:8" ht="15" thickBot="1" x14ac:dyDescent="0.2">
      <c r="A255" s="64">
        <v>40413</v>
      </c>
      <c r="B255" s="70">
        <f t="shared" si="28"/>
        <v>377383.14723739441</v>
      </c>
      <c r="C255" s="87">
        <f t="shared" si="29"/>
        <v>7.000000000000001E-4</v>
      </c>
      <c r="D255" s="66">
        <v>1</v>
      </c>
      <c r="E255" s="67">
        <f t="shared" si="30"/>
        <v>377647.31544046057</v>
      </c>
      <c r="F255" s="68"/>
      <c r="G255" s="68"/>
      <c r="H255" s="73">
        <f t="shared" si="31"/>
        <v>264.16820306616137</v>
      </c>
    </row>
    <row r="256" spans="1:8" ht="15" thickBot="1" x14ac:dyDescent="0.2">
      <c r="A256" s="64">
        <v>40414</v>
      </c>
      <c r="B256" s="70">
        <f t="shared" si="28"/>
        <v>377647.31544046057</v>
      </c>
      <c r="C256" s="87">
        <f t="shared" si="29"/>
        <v>7.000000000000001E-4</v>
      </c>
      <c r="D256" s="66">
        <v>1</v>
      </c>
      <c r="E256" s="67">
        <f t="shared" si="30"/>
        <v>377911.66856126889</v>
      </c>
      <c r="F256" s="68"/>
      <c r="G256" s="68"/>
      <c r="H256" s="73">
        <f t="shared" si="31"/>
        <v>264.353120808315</v>
      </c>
    </row>
    <row r="257" spans="1:8" ht="15" thickBot="1" x14ac:dyDescent="0.2">
      <c r="A257" s="64">
        <v>40415</v>
      </c>
      <c r="B257" s="70">
        <f t="shared" si="28"/>
        <v>377911.66856126889</v>
      </c>
      <c r="C257" s="87">
        <f t="shared" si="29"/>
        <v>7.000000000000001E-4</v>
      </c>
      <c r="D257" s="66">
        <v>1</v>
      </c>
      <c r="E257" s="67">
        <f t="shared" si="30"/>
        <v>378176.20672926173</v>
      </c>
      <c r="F257" s="68"/>
      <c r="G257" s="68"/>
      <c r="H257" s="73">
        <f t="shared" si="31"/>
        <v>264.53816799283959</v>
      </c>
    </row>
    <row r="258" spans="1:8" ht="15" thickBot="1" x14ac:dyDescent="0.2">
      <c r="A258" s="74">
        <v>40416</v>
      </c>
      <c r="B258" s="70">
        <f t="shared" si="28"/>
        <v>378176.20672926173</v>
      </c>
      <c r="C258" s="87">
        <f t="shared" si="29"/>
        <v>7.000000000000001E-4</v>
      </c>
      <c r="D258" s="66">
        <v>1</v>
      </c>
      <c r="E258" s="67">
        <f t="shared" si="30"/>
        <v>378440.93007397221</v>
      </c>
      <c r="F258" s="68"/>
      <c r="G258" s="68"/>
      <c r="H258" s="73">
        <f t="shared" si="31"/>
        <v>264.72334471048089</v>
      </c>
    </row>
    <row r="259" spans="1:8" ht="15" thickBot="1" x14ac:dyDescent="0.2">
      <c r="A259" s="64">
        <v>40417</v>
      </c>
      <c r="B259" s="70">
        <f t="shared" si="28"/>
        <v>378440.93007397221</v>
      </c>
      <c r="C259" s="87">
        <f t="shared" si="29"/>
        <v>7.000000000000001E-4</v>
      </c>
      <c r="D259" s="66">
        <v>1</v>
      </c>
      <c r="E259" s="67">
        <f t="shared" si="30"/>
        <v>378705.83872502396</v>
      </c>
      <c r="F259" s="68"/>
      <c r="G259" s="68"/>
      <c r="H259" s="73">
        <f t="shared" si="31"/>
        <v>264.9086510517518</v>
      </c>
    </row>
    <row r="260" spans="1:8" ht="15" thickBot="1" x14ac:dyDescent="0.2">
      <c r="A260" s="64">
        <v>40418</v>
      </c>
      <c r="B260" s="70">
        <f t="shared" si="28"/>
        <v>378705.83872502396</v>
      </c>
      <c r="C260" s="87">
        <f t="shared" si="29"/>
        <v>7.000000000000001E-4</v>
      </c>
      <c r="D260" s="66">
        <v>1</v>
      </c>
      <c r="E260" s="67">
        <f t="shared" si="30"/>
        <v>378970.93281213148</v>
      </c>
      <c r="F260" s="68"/>
      <c r="G260" s="68"/>
      <c r="H260" s="73">
        <f t="shared" si="31"/>
        <v>265.0940871075145</v>
      </c>
    </row>
    <row r="261" spans="1:8" ht="15" thickBot="1" x14ac:dyDescent="0.2">
      <c r="A261" s="64">
        <v>40419</v>
      </c>
      <c r="B261" s="70">
        <f t="shared" si="28"/>
        <v>378970.93281213148</v>
      </c>
      <c r="C261" s="87">
        <f t="shared" si="29"/>
        <v>7.000000000000001E-4</v>
      </c>
      <c r="D261" s="66">
        <v>1</v>
      </c>
      <c r="E261" s="67">
        <f t="shared" si="30"/>
        <v>379236.21246509993</v>
      </c>
      <c r="F261" s="68"/>
      <c r="G261" s="68"/>
      <c r="H261" s="73">
        <f t="shared" si="31"/>
        <v>265.2796529684565</v>
      </c>
    </row>
    <row r="262" spans="1:8" ht="15" thickBot="1" x14ac:dyDescent="0.2">
      <c r="A262" s="64">
        <v>40420</v>
      </c>
      <c r="B262" s="70">
        <f t="shared" si="28"/>
        <v>379236.21246509993</v>
      </c>
      <c r="C262" s="87">
        <f t="shared" si="29"/>
        <v>7.000000000000001E-4</v>
      </c>
      <c r="D262" s="66">
        <v>1</v>
      </c>
      <c r="E262" s="67">
        <f t="shared" si="30"/>
        <v>379501.67781382549</v>
      </c>
      <c r="F262" s="68"/>
      <c r="G262" s="68"/>
      <c r="H262" s="73">
        <f t="shared" si="31"/>
        <v>265.4653487255564</v>
      </c>
    </row>
    <row r="263" spans="1:8" ht="15" thickBot="1" x14ac:dyDescent="0.2">
      <c r="A263" s="64">
        <v>40421</v>
      </c>
      <c r="B263" s="70">
        <f t="shared" ref="B263:B294" si="32">-FV(C262,D262,,B262,0)</f>
        <v>379501.67781382549</v>
      </c>
      <c r="C263" s="87">
        <f t="shared" si="29"/>
        <v>7.000000000000001E-4</v>
      </c>
      <c r="D263" s="66">
        <v>1</v>
      </c>
      <c r="E263" s="67">
        <f t="shared" si="30"/>
        <v>379767.32898829516</v>
      </c>
      <c r="F263" s="68"/>
      <c r="G263" s="68"/>
      <c r="H263" s="73">
        <f t="shared" si="31"/>
        <v>265.65117446967633</v>
      </c>
    </row>
    <row r="264" spans="1:8" ht="15" thickBot="1" x14ac:dyDescent="0.2">
      <c r="A264" s="64">
        <v>40422</v>
      </c>
      <c r="B264" s="70">
        <f t="shared" si="32"/>
        <v>379767.32898829516</v>
      </c>
      <c r="C264" s="87">
        <f t="shared" si="29"/>
        <v>7.000000000000001E-4</v>
      </c>
      <c r="D264" s="66">
        <v>1</v>
      </c>
      <c r="E264" s="67">
        <f t="shared" si="30"/>
        <v>380033.16611858696</v>
      </c>
      <c r="F264" s="68"/>
      <c r="G264" s="68"/>
      <c r="H264" s="73">
        <f t="shared" si="31"/>
        <v>265.83713029179489</v>
      </c>
    </row>
    <row r="265" spans="1:8" ht="15" thickBot="1" x14ac:dyDescent="0.2">
      <c r="A265" s="64">
        <v>40423</v>
      </c>
      <c r="B265" s="70">
        <f t="shared" si="32"/>
        <v>380033.16611858696</v>
      </c>
      <c r="C265" s="87">
        <f t="shared" si="29"/>
        <v>7.000000000000001E-4</v>
      </c>
      <c r="D265" s="66">
        <v>1</v>
      </c>
      <c r="E265" s="67">
        <f t="shared" si="30"/>
        <v>380299.18933486997</v>
      </c>
      <c r="F265" s="68"/>
      <c r="G265" s="68"/>
      <c r="H265" s="73">
        <f t="shared" si="31"/>
        <v>266.02321628300706</v>
      </c>
    </row>
    <row r="266" spans="1:8" ht="15" thickBot="1" x14ac:dyDescent="0.2">
      <c r="A266" s="64">
        <v>40424</v>
      </c>
      <c r="B266" s="70">
        <f t="shared" si="32"/>
        <v>380299.18933486997</v>
      </c>
      <c r="C266" s="87">
        <f t="shared" si="29"/>
        <v>7.000000000000001E-4</v>
      </c>
      <c r="D266" s="66">
        <v>1</v>
      </c>
      <c r="E266" s="67">
        <f t="shared" si="30"/>
        <v>380565.39876740437</v>
      </c>
      <c r="F266" s="68"/>
      <c r="G266" s="68"/>
      <c r="H266" s="73">
        <f t="shared" si="31"/>
        <v>266.20943253440782</v>
      </c>
    </row>
    <row r="267" spans="1:8" ht="15" thickBot="1" x14ac:dyDescent="0.2">
      <c r="A267" s="64">
        <v>40425</v>
      </c>
      <c r="B267" s="70">
        <f t="shared" si="32"/>
        <v>380565.39876740437</v>
      </c>
      <c r="C267" s="87">
        <f t="shared" si="29"/>
        <v>7.000000000000001E-4</v>
      </c>
      <c r="D267" s="66">
        <v>1</v>
      </c>
      <c r="E267" s="67">
        <f t="shared" si="30"/>
        <v>380831.79454654153</v>
      </c>
      <c r="F267" s="68"/>
      <c r="G267" s="68"/>
      <c r="H267" s="73">
        <f t="shared" si="31"/>
        <v>266.39577913715038</v>
      </c>
    </row>
    <row r="268" spans="1:8" ht="15" thickBot="1" x14ac:dyDescent="0.2">
      <c r="A268" s="64">
        <v>40426</v>
      </c>
      <c r="B268" s="70">
        <f t="shared" si="32"/>
        <v>380831.79454654153</v>
      </c>
      <c r="C268" s="87">
        <f t="shared" si="29"/>
        <v>7.000000000000001E-4</v>
      </c>
      <c r="D268" s="66">
        <v>1</v>
      </c>
      <c r="E268" s="67">
        <f t="shared" si="30"/>
        <v>381098.37680272409</v>
      </c>
      <c r="F268" s="68"/>
      <c r="G268" s="68"/>
      <c r="H268" s="73">
        <f t="shared" si="31"/>
        <v>266.58225618256256</v>
      </c>
    </row>
    <row r="269" spans="1:8" ht="15" thickBot="1" x14ac:dyDescent="0.2">
      <c r="A269" s="64">
        <v>40427</v>
      </c>
      <c r="B269" s="70">
        <f t="shared" si="32"/>
        <v>381098.37680272409</v>
      </c>
      <c r="C269" s="87">
        <f t="shared" si="29"/>
        <v>7.000000000000001E-4</v>
      </c>
      <c r="D269" s="66">
        <v>1</v>
      </c>
      <c r="E269" s="67">
        <f t="shared" si="30"/>
        <v>381365.14566648594</v>
      </c>
      <c r="F269" s="68"/>
      <c r="G269" s="68"/>
      <c r="H269" s="73">
        <f t="shared" si="31"/>
        <v>266.76886376185576</v>
      </c>
    </row>
    <row r="270" spans="1:8" ht="15" thickBot="1" x14ac:dyDescent="0.2">
      <c r="A270" s="64">
        <v>40428</v>
      </c>
      <c r="B270" s="70">
        <f t="shared" si="32"/>
        <v>381365.14566648594</v>
      </c>
      <c r="C270" s="87">
        <f t="shared" si="29"/>
        <v>7.000000000000001E-4</v>
      </c>
      <c r="D270" s="66">
        <v>1</v>
      </c>
      <c r="E270" s="67">
        <f t="shared" si="30"/>
        <v>381632.10126845248</v>
      </c>
      <c r="F270" s="68"/>
      <c r="G270" s="68"/>
      <c r="H270" s="73">
        <f t="shared" si="31"/>
        <v>266.95560196653241</v>
      </c>
    </row>
    <row r="271" spans="1:8" ht="15" thickBot="1" x14ac:dyDescent="0.2">
      <c r="A271" s="64">
        <v>40429</v>
      </c>
      <c r="B271" s="70">
        <f t="shared" si="32"/>
        <v>381632.10126845248</v>
      </c>
      <c r="C271" s="87">
        <f t="shared" si="29"/>
        <v>7.000000000000001E-4</v>
      </c>
      <c r="D271" s="66">
        <v>1</v>
      </c>
      <c r="E271" s="67">
        <f t="shared" si="30"/>
        <v>381899.24373934034</v>
      </c>
      <c r="F271" s="68"/>
      <c r="G271" s="68"/>
      <c r="H271" s="73">
        <f t="shared" si="31"/>
        <v>267.14247088786215</v>
      </c>
    </row>
    <row r="272" spans="1:8" ht="15" thickBot="1" x14ac:dyDescent="0.2">
      <c r="A272" s="64">
        <v>40430</v>
      </c>
      <c r="B272" s="70">
        <f t="shared" si="32"/>
        <v>381899.24373934034</v>
      </c>
      <c r="C272" s="87">
        <f t="shared" si="29"/>
        <v>7.000000000000001E-4</v>
      </c>
      <c r="D272" s="66">
        <v>1</v>
      </c>
      <c r="E272" s="67">
        <f t="shared" si="30"/>
        <v>382166.57320995786</v>
      </c>
      <c r="F272" s="68"/>
      <c r="G272" s="68"/>
      <c r="H272" s="73">
        <f t="shared" si="31"/>
        <v>267.32947061752202</v>
      </c>
    </row>
    <row r="273" spans="1:8" ht="15" thickBot="1" x14ac:dyDescent="0.2">
      <c r="A273" s="64">
        <v>40431</v>
      </c>
      <c r="B273" s="70">
        <f t="shared" si="32"/>
        <v>382166.57320995786</v>
      </c>
      <c r="C273" s="87">
        <f t="shared" si="29"/>
        <v>7.000000000000001E-4</v>
      </c>
      <c r="D273" s="66">
        <v>1</v>
      </c>
      <c r="E273" s="67">
        <f t="shared" si="30"/>
        <v>382434.08981120482</v>
      </c>
      <c r="F273" s="68"/>
      <c r="G273" s="68"/>
      <c r="H273" s="73">
        <f t="shared" si="31"/>
        <v>267.51660124695627</v>
      </c>
    </row>
    <row r="274" spans="1:8" ht="15" thickBot="1" x14ac:dyDescent="0.2">
      <c r="A274" s="64">
        <v>40432</v>
      </c>
      <c r="B274" s="70">
        <f t="shared" si="32"/>
        <v>382434.08981120482</v>
      </c>
      <c r="C274" s="87">
        <f t="shared" si="29"/>
        <v>7.000000000000001E-4</v>
      </c>
      <c r="D274" s="66">
        <v>1</v>
      </c>
      <c r="E274" s="67">
        <f t="shared" si="30"/>
        <v>382701.79367407266</v>
      </c>
      <c r="F274" s="68"/>
      <c r="G274" s="68"/>
      <c r="H274" s="73">
        <f t="shared" si="31"/>
        <v>267.70386286784196</v>
      </c>
    </row>
    <row r="275" spans="1:8" ht="15" thickBot="1" x14ac:dyDescent="0.2">
      <c r="A275" s="64">
        <v>40433</v>
      </c>
      <c r="B275" s="70">
        <f t="shared" si="32"/>
        <v>382701.79367407266</v>
      </c>
      <c r="C275" s="87">
        <f t="shared" si="29"/>
        <v>7.000000000000001E-4</v>
      </c>
      <c r="D275" s="66">
        <v>1</v>
      </c>
      <c r="E275" s="67">
        <f t="shared" si="30"/>
        <v>382969.68492964446</v>
      </c>
      <c r="F275" s="68"/>
      <c r="G275" s="68"/>
      <c r="H275" s="73">
        <f t="shared" si="31"/>
        <v>267.89125557179796</v>
      </c>
    </row>
    <row r="276" spans="1:8" ht="15" thickBot="1" x14ac:dyDescent="0.2">
      <c r="A276" s="64">
        <v>40434</v>
      </c>
      <c r="B276" s="70">
        <f t="shared" si="32"/>
        <v>382969.68492964446</v>
      </c>
      <c r="C276" s="87">
        <f t="shared" si="29"/>
        <v>7.000000000000001E-4</v>
      </c>
      <c r="D276" s="66">
        <v>1</v>
      </c>
      <c r="E276" s="67">
        <f t="shared" si="30"/>
        <v>383237.76370909519</v>
      </c>
      <c r="F276" s="68"/>
      <c r="G276" s="68"/>
      <c r="H276" s="73">
        <f t="shared" si="31"/>
        <v>268.07877945073415</v>
      </c>
    </row>
    <row r="277" spans="1:8" ht="15" thickBot="1" x14ac:dyDescent="0.2">
      <c r="A277" s="64">
        <v>40435</v>
      </c>
      <c r="B277" s="70">
        <f t="shared" si="32"/>
        <v>383237.76370909519</v>
      </c>
      <c r="C277" s="87">
        <f t="shared" si="29"/>
        <v>7.000000000000001E-4</v>
      </c>
      <c r="D277" s="66">
        <v>1</v>
      </c>
      <c r="E277" s="67">
        <f t="shared" si="30"/>
        <v>383506.03014369152</v>
      </c>
      <c r="F277" s="68"/>
      <c r="G277" s="68"/>
      <c r="H277" s="73">
        <f t="shared" si="31"/>
        <v>268.2664345963276</v>
      </c>
    </row>
    <row r="278" spans="1:8" ht="15" thickBot="1" x14ac:dyDescent="0.2">
      <c r="A278" s="64">
        <v>40436</v>
      </c>
      <c r="B278" s="70">
        <f t="shared" si="32"/>
        <v>383506.03014369152</v>
      </c>
      <c r="C278" s="87">
        <f t="shared" si="29"/>
        <v>7.000000000000001E-4</v>
      </c>
      <c r="D278" s="66">
        <v>1</v>
      </c>
      <c r="E278" s="67">
        <f t="shared" si="30"/>
        <v>383774.48436479206</v>
      </c>
      <c r="F278" s="68"/>
      <c r="G278" s="68"/>
      <c r="H278" s="73">
        <f t="shared" si="31"/>
        <v>268.45422110054642</v>
      </c>
    </row>
    <row r="279" spans="1:8" ht="15" thickBot="1" x14ac:dyDescent="0.2">
      <c r="A279" s="64">
        <v>40437</v>
      </c>
      <c r="B279" s="70">
        <f t="shared" si="32"/>
        <v>383774.48436479206</v>
      </c>
      <c r="C279" s="87">
        <f t="shared" si="29"/>
        <v>7.000000000000001E-4</v>
      </c>
      <c r="D279" s="66">
        <v>1</v>
      </c>
      <c r="E279" s="67">
        <f t="shared" si="30"/>
        <v>384043.12650384736</v>
      </c>
      <c r="F279" s="68"/>
      <c r="G279" s="68"/>
      <c r="H279" s="73">
        <f t="shared" si="31"/>
        <v>268.6421390553005</v>
      </c>
    </row>
    <row r="280" spans="1:8" ht="15" thickBot="1" x14ac:dyDescent="0.2">
      <c r="A280" s="64">
        <v>40438</v>
      </c>
      <c r="B280" s="70">
        <f t="shared" si="32"/>
        <v>384043.12650384736</v>
      </c>
      <c r="C280" s="87">
        <f t="shared" si="29"/>
        <v>7.000000000000001E-4</v>
      </c>
      <c r="D280" s="66">
        <v>1</v>
      </c>
      <c r="E280" s="67">
        <f t="shared" si="30"/>
        <v>384311.95669240004</v>
      </c>
      <c r="F280" s="68"/>
      <c r="G280" s="68"/>
      <c r="H280" s="73">
        <f t="shared" si="31"/>
        <v>268.83018855267437</v>
      </c>
    </row>
    <row r="281" spans="1:8" ht="15" thickBot="1" x14ac:dyDescent="0.2">
      <c r="A281" s="64">
        <v>40439</v>
      </c>
      <c r="B281" s="70">
        <f t="shared" si="32"/>
        <v>384311.95669240004</v>
      </c>
      <c r="C281" s="87">
        <f t="shared" si="29"/>
        <v>7.000000000000001E-4</v>
      </c>
      <c r="D281" s="66">
        <v>1</v>
      </c>
      <c r="E281" s="67">
        <f t="shared" si="30"/>
        <v>384580.97506208468</v>
      </c>
      <c r="F281" s="68"/>
      <c r="G281" s="68"/>
      <c r="H281" s="73">
        <f t="shared" si="31"/>
        <v>269.01836968463613</v>
      </c>
    </row>
    <row r="282" spans="1:8" ht="15" thickBot="1" x14ac:dyDescent="0.2">
      <c r="A282" s="64">
        <v>40440</v>
      </c>
      <c r="B282" s="70">
        <f t="shared" si="32"/>
        <v>384580.97506208468</v>
      </c>
      <c r="C282" s="87">
        <f t="shared" si="29"/>
        <v>7.000000000000001E-4</v>
      </c>
      <c r="D282" s="66">
        <v>1</v>
      </c>
      <c r="E282" s="67">
        <f t="shared" si="30"/>
        <v>384850.18174462812</v>
      </c>
      <c r="F282" s="68"/>
      <c r="G282" s="68"/>
      <c r="H282" s="73">
        <f t="shared" si="31"/>
        <v>269.20668254344491</v>
      </c>
    </row>
    <row r="283" spans="1:8" ht="15" thickBot="1" x14ac:dyDescent="0.2">
      <c r="A283" s="64">
        <v>40441</v>
      </c>
      <c r="B283" s="70">
        <f t="shared" si="32"/>
        <v>384850.18174462812</v>
      </c>
      <c r="C283" s="87">
        <f t="shared" si="29"/>
        <v>7.000000000000001E-4</v>
      </c>
      <c r="D283" s="66">
        <v>1</v>
      </c>
      <c r="E283" s="67">
        <f t="shared" si="30"/>
        <v>385119.57687184931</v>
      </c>
      <c r="F283" s="68"/>
      <c r="G283" s="68"/>
      <c r="H283" s="73">
        <f t="shared" si="31"/>
        <v>269.39512722118525</v>
      </c>
    </row>
    <row r="284" spans="1:8" ht="15" thickBot="1" x14ac:dyDescent="0.2">
      <c r="A284" s="64">
        <v>40442</v>
      </c>
      <c r="B284" s="70">
        <f t="shared" si="32"/>
        <v>385119.57687184931</v>
      </c>
      <c r="C284" s="87">
        <f t="shared" si="29"/>
        <v>7.000000000000001E-4</v>
      </c>
      <c r="D284" s="66">
        <v>1</v>
      </c>
      <c r="E284" s="67">
        <f t="shared" si="30"/>
        <v>385389.1605756596</v>
      </c>
      <c r="F284" s="68"/>
      <c r="G284" s="68"/>
      <c r="H284" s="73">
        <f t="shared" si="31"/>
        <v>269.5837038102909</v>
      </c>
    </row>
    <row r="285" spans="1:8" ht="15" thickBot="1" x14ac:dyDescent="0.2">
      <c r="A285" s="64">
        <v>40443</v>
      </c>
      <c r="B285" s="70">
        <f t="shared" si="32"/>
        <v>385389.1605756596</v>
      </c>
      <c r="C285" s="87">
        <f t="shared" si="29"/>
        <v>7.000000000000001E-4</v>
      </c>
      <c r="D285" s="66">
        <v>1</v>
      </c>
      <c r="E285" s="67">
        <f t="shared" si="30"/>
        <v>385658.9329880625</v>
      </c>
      <c r="F285" s="68"/>
      <c r="G285" s="68"/>
      <c r="H285" s="73">
        <f t="shared" si="31"/>
        <v>269.77241240290459</v>
      </c>
    </row>
    <row r="286" spans="1:8" ht="15" thickBot="1" x14ac:dyDescent="0.2">
      <c r="A286" s="64">
        <v>40444</v>
      </c>
      <c r="B286" s="70">
        <f t="shared" si="32"/>
        <v>385658.9329880625</v>
      </c>
      <c r="C286" s="87">
        <f t="shared" si="29"/>
        <v>7.000000000000001E-4</v>
      </c>
      <c r="D286" s="66">
        <v>1</v>
      </c>
      <c r="E286" s="67">
        <f t="shared" si="30"/>
        <v>385928.89424115414</v>
      </c>
      <c r="F286" s="68"/>
      <c r="G286" s="68"/>
      <c r="H286" s="73">
        <f t="shared" si="31"/>
        <v>269.96125309163472</v>
      </c>
    </row>
    <row r="287" spans="1:8" ht="15" thickBot="1" x14ac:dyDescent="0.2">
      <c r="A287" s="64">
        <v>40445</v>
      </c>
      <c r="B287" s="70">
        <f t="shared" si="32"/>
        <v>385928.89424115414</v>
      </c>
      <c r="C287" s="87">
        <f t="shared" si="29"/>
        <v>7.000000000000001E-4</v>
      </c>
      <c r="D287" s="66">
        <v>1</v>
      </c>
      <c r="E287" s="67">
        <f t="shared" si="30"/>
        <v>386199.04446712293</v>
      </c>
      <c r="F287" s="68"/>
      <c r="G287" s="68"/>
      <c r="H287" s="73">
        <f t="shared" si="31"/>
        <v>270.15022596879862</v>
      </c>
    </row>
    <row r="288" spans="1:8" ht="15" thickBot="1" x14ac:dyDescent="0.2">
      <c r="A288" s="64">
        <v>40446</v>
      </c>
      <c r="B288" s="70">
        <f t="shared" si="32"/>
        <v>386199.04446712293</v>
      </c>
      <c r="C288" s="87">
        <f t="shared" si="29"/>
        <v>7.000000000000001E-4</v>
      </c>
      <c r="D288" s="66">
        <v>1</v>
      </c>
      <c r="E288" s="67">
        <f t="shared" si="30"/>
        <v>386469.38379824988</v>
      </c>
      <c r="F288" s="68"/>
      <c r="G288" s="68"/>
      <c r="H288" s="73">
        <f t="shared" si="31"/>
        <v>270.33933112694649</v>
      </c>
    </row>
    <row r="289" spans="1:8" ht="15" thickBot="1" x14ac:dyDescent="0.2">
      <c r="A289" s="74">
        <v>40447</v>
      </c>
      <c r="B289" s="70">
        <f t="shared" si="32"/>
        <v>386469.38379824988</v>
      </c>
      <c r="C289" s="87">
        <f t="shared" si="29"/>
        <v>7.000000000000001E-4</v>
      </c>
      <c r="D289" s="66">
        <v>1</v>
      </c>
      <c r="E289" s="67">
        <f t="shared" si="30"/>
        <v>386739.91236690863</v>
      </c>
      <c r="F289" s="68"/>
      <c r="G289" s="68"/>
      <c r="H289" s="73">
        <f t="shared" si="31"/>
        <v>270.52856865874492</v>
      </c>
    </row>
    <row r="290" spans="1:8" ht="15" thickBot="1" x14ac:dyDescent="0.2">
      <c r="A290" s="64">
        <v>40448</v>
      </c>
      <c r="B290" s="70">
        <f t="shared" si="32"/>
        <v>386739.91236690863</v>
      </c>
      <c r="C290" s="87">
        <f t="shared" si="29"/>
        <v>7.000000000000001E-4</v>
      </c>
      <c r="D290" s="66">
        <v>1</v>
      </c>
      <c r="E290" s="67">
        <f t="shared" si="30"/>
        <v>387010.63030556543</v>
      </c>
      <c r="F290" s="68"/>
      <c r="G290" s="68"/>
      <c r="H290" s="73">
        <f t="shared" si="31"/>
        <v>270.71793865680229</v>
      </c>
    </row>
    <row r="291" spans="1:8" ht="15" thickBot="1" x14ac:dyDescent="0.2">
      <c r="A291" s="64">
        <v>40449</v>
      </c>
      <c r="B291" s="70">
        <f t="shared" si="32"/>
        <v>387010.63030556543</v>
      </c>
      <c r="C291" s="87">
        <f t="shared" si="29"/>
        <v>7.000000000000001E-4</v>
      </c>
      <c r="D291" s="66">
        <v>1</v>
      </c>
      <c r="E291" s="67">
        <f t="shared" si="30"/>
        <v>387281.53774677927</v>
      </c>
      <c r="F291" s="68"/>
      <c r="G291" s="68"/>
      <c r="H291" s="73">
        <f t="shared" si="31"/>
        <v>270.90744121384341</v>
      </c>
    </row>
    <row r="292" spans="1:8" ht="15" thickBot="1" x14ac:dyDescent="0.2">
      <c r="A292" s="64">
        <v>40450</v>
      </c>
      <c r="B292" s="70">
        <f t="shared" si="32"/>
        <v>387281.53774677927</v>
      </c>
      <c r="C292" s="87">
        <f t="shared" si="29"/>
        <v>7.000000000000001E-4</v>
      </c>
      <c r="D292" s="66">
        <v>1</v>
      </c>
      <c r="E292" s="67">
        <f t="shared" si="30"/>
        <v>387552.63482320198</v>
      </c>
      <c r="F292" s="68"/>
      <c r="G292" s="68"/>
      <c r="H292" s="73">
        <f t="shared" si="31"/>
        <v>271.09707642270951</v>
      </c>
    </row>
    <row r="293" spans="1:8" ht="15" thickBot="1" x14ac:dyDescent="0.2">
      <c r="A293" s="64">
        <v>40451</v>
      </c>
      <c r="B293" s="70">
        <f t="shared" si="32"/>
        <v>387552.63482320198</v>
      </c>
      <c r="C293" s="87">
        <f t="shared" si="29"/>
        <v>7.000000000000001E-4</v>
      </c>
      <c r="D293" s="66">
        <v>1</v>
      </c>
      <c r="E293" s="67">
        <f t="shared" si="30"/>
        <v>387823.92166757816</v>
      </c>
      <c r="F293" s="68"/>
      <c r="G293" s="68"/>
      <c r="H293" s="73">
        <f t="shared" si="31"/>
        <v>271.28684437618358</v>
      </c>
    </row>
    <row r="294" spans="1:8" ht="15" thickBot="1" x14ac:dyDescent="0.2">
      <c r="A294" s="64">
        <v>40452</v>
      </c>
      <c r="B294" s="70">
        <f t="shared" si="32"/>
        <v>387823.92166757816</v>
      </c>
      <c r="C294" s="87">
        <f t="shared" si="29"/>
        <v>7.000000000000001E-4</v>
      </c>
      <c r="D294" s="66">
        <v>1</v>
      </c>
      <c r="E294" s="67">
        <f t="shared" si="30"/>
        <v>388095.39841274545</v>
      </c>
      <c r="F294" s="68"/>
      <c r="G294" s="68"/>
      <c r="H294" s="73">
        <f t="shared" si="31"/>
        <v>271.47674516728148</v>
      </c>
    </row>
    <row r="295" spans="1:8" ht="15" thickBot="1" x14ac:dyDescent="0.2">
      <c r="A295" s="64">
        <v>40453</v>
      </c>
      <c r="B295" s="70">
        <f t="shared" ref="B295:B329" si="33">-FV(C294,D294,,B294,0)</f>
        <v>388095.39841274545</v>
      </c>
      <c r="C295" s="87">
        <f t="shared" si="29"/>
        <v>7.000000000000001E-4</v>
      </c>
      <c r="D295" s="66">
        <v>1</v>
      </c>
      <c r="E295" s="67">
        <f t="shared" si="30"/>
        <v>388367.06519163435</v>
      </c>
      <c r="F295" s="68"/>
      <c r="G295" s="68"/>
      <c r="H295" s="73">
        <f t="shared" si="31"/>
        <v>271.66677888890263</v>
      </c>
    </row>
    <row r="296" spans="1:8" ht="15" thickBot="1" x14ac:dyDescent="0.2">
      <c r="A296" s="64">
        <v>40454</v>
      </c>
      <c r="B296" s="70">
        <f t="shared" si="33"/>
        <v>388367.06519163435</v>
      </c>
      <c r="C296" s="87">
        <f t="shared" si="29"/>
        <v>7.000000000000001E-4</v>
      </c>
      <c r="D296" s="66">
        <v>1</v>
      </c>
      <c r="E296" s="67">
        <f t="shared" si="30"/>
        <v>388638.92213726847</v>
      </c>
      <c r="F296" s="68"/>
      <c r="G296" s="68"/>
      <c r="H296" s="73">
        <f t="shared" si="31"/>
        <v>271.85694563412108</v>
      </c>
    </row>
    <row r="297" spans="1:8" ht="15" thickBot="1" x14ac:dyDescent="0.2">
      <c r="A297" s="64">
        <v>40455</v>
      </c>
      <c r="B297" s="70">
        <f t="shared" si="33"/>
        <v>388638.92213726847</v>
      </c>
      <c r="C297" s="87">
        <f t="shared" ref="C297:C329" si="34">0.07%</f>
        <v>7.000000000000001E-4</v>
      </c>
      <c r="D297" s="66">
        <v>1</v>
      </c>
      <c r="E297" s="67">
        <f t="shared" ref="E297:E329" si="35">-FV(C297,D297,,B297,0)</f>
        <v>388910.96938276454</v>
      </c>
      <c r="F297" s="68"/>
      <c r="G297" s="68"/>
      <c r="H297" s="73">
        <f t="shared" ref="H297:H329" si="36">E297-B297</f>
        <v>272.04724549606908</v>
      </c>
    </row>
    <row r="298" spans="1:8" ht="15" thickBot="1" x14ac:dyDescent="0.2">
      <c r="A298" s="64">
        <v>40456</v>
      </c>
      <c r="B298" s="70">
        <f t="shared" si="33"/>
        <v>388910.96938276454</v>
      </c>
      <c r="C298" s="87">
        <f t="shared" si="34"/>
        <v>7.000000000000001E-4</v>
      </c>
      <c r="D298" s="66">
        <v>1</v>
      </c>
      <c r="E298" s="67">
        <f t="shared" si="35"/>
        <v>389183.20706133242</v>
      </c>
      <c r="F298" s="68"/>
      <c r="G298" s="68"/>
      <c r="H298" s="73">
        <f t="shared" si="36"/>
        <v>272.2376785678789</v>
      </c>
    </row>
    <row r="299" spans="1:8" ht="15" thickBot="1" x14ac:dyDescent="0.2">
      <c r="A299" s="64">
        <v>40457</v>
      </c>
      <c r="B299" s="70">
        <f t="shared" si="33"/>
        <v>389183.20706133242</v>
      </c>
      <c r="C299" s="87">
        <f t="shared" si="34"/>
        <v>7.000000000000001E-4</v>
      </c>
      <c r="D299" s="66">
        <v>1</v>
      </c>
      <c r="E299" s="67">
        <f t="shared" si="35"/>
        <v>389455.63530627533</v>
      </c>
      <c r="F299" s="68"/>
      <c r="G299" s="68"/>
      <c r="H299" s="73">
        <f t="shared" si="36"/>
        <v>272.42824494291563</v>
      </c>
    </row>
    <row r="300" spans="1:8" ht="15" thickBot="1" x14ac:dyDescent="0.2">
      <c r="A300" s="64">
        <v>40458</v>
      </c>
      <c r="B300" s="70">
        <f t="shared" si="33"/>
        <v>389455.63530627533</v>
      </c>
      <c r="C300" s="87">
        <f t="shared" si="34"/>
        <v>7.000000000000001E-4</v>
      </c>
      <c r="D300" s="66">
        <v>1</v>
      </c>
      <c r="E300" s="67">
        <f t="shared" si="35"/>
        <v>389728.2542509897</v>
      </c>
      <c r="F300" s="68"/>
      <c r="G300" s="68"/>
      <c r="H300" s="73">
        <f t="shared" si="36"/>
        <v>272.61894471436972</v>
      </c>
    </row>
    <row r="301" spans="1:8" ht="15" thickBot="1" x14ac:dyDescent="0.2">
      <c r="A301" s="64">
        <v>40459</v>
      </c>
      <c r="B301" s="70">
        <f t="shared" si="33"/>
        <v>389728.2542509897</v>
      </c>
      <c r="C301" s="87">
        <f t="shared" si="34"/>
        <v>7.000000000000001E-4</v>
      </c>
      <c r="D301" s="66">
        <v>1</v>
      </c>
      <c r="E301" s="67">
        <f t="shared" si="35"/>
        <v>390001.06402896537</v>
      </c>
      <c r="F301" s="68"/>
      <c r="G301" s="68"/>
      <c r="H301" s="73">
        <f t="shared" si="36"/>
        <v>272.80977797566447</v>
      </c>
    </row>
    <row r="302" spans="1:8" ht="15" thickBot="1" x14ac:dyDescent="0.2">
      <c r="A302" s="64">
        <v>40460</v>
      </c>
      <c r="B302" s="70">
        <f t="shared" si="33"/>
        <v>390001.06402896537</v>
      </c>
      <c r="C302" s="87">
        <f t="shared" si="34"/>
        <v>7.000000000000001E-4</v>
      </c>
      <c r="D302" s="66">
        <v>1</v>
      </c>
      <c r="E302" s="67">
        <f t="shared" si="35"/>
        <v>390274.06477378559</v>
      </c>
      <c r="F302" s="68"/>
      <c r="G302" s="68"/>
      <c r="H302" s="73">
        <f t="shared" si="36"/>
        <v>273.00074482022319</v>
      </c>
    </row>
    <row r="303" spans="1:8" ht="15" thickBot="1" x14ac:dyDescent="0.2">
      <c r="A303" s="64">
        <v>40461</v>
      </c>
      <c r="B303" s="70">
        <f t="shared" si="33"/>
        <v>390274.06477378559</v>
      </c>
      <c r="C303" s="87">
        <f t="shared" si="34"/>
        <v>7.000000000000001E-4</v>
      </c>
      <c r="D303" s="66">
        <v>1</v>
      </c>
      <c r="E303" s="67">
        <f t="shared" si="35"/>
        <v>390547.25661912723</v>
      </c>
      <c r="F303" s="68"/>
      <c r="G303" s="68"/>
      <c r="H303" s="73">
        <f t="shared" si="36"/>
        <v>273.19184534164378</v>
      </c>
    </row>
    <row r="304" spans="1:8" ht="15" thickBot="1" x14ac:dyDescent="0.2">
      <c r="A304" s="64">
        <v>40462</v>
      </c>
      <c r="B304" s="70">
        <f t="shared" si="33"/>
        <v>390547.25661912723</v>
      </c>
      <c r="C304" s="87">
        <f t="shared" si="34"/>
        <v>7.000000000000001E-4</v>
      </c>
      <c r="D304" s="66">
        <v>1</v>
      </c>
      <c r="E304" s="67">
        <f t="shared" si="35"/>
        <v>390820.63969876058</v>
      </c>
      <c r="F304" s="68"/>
      <c r="G304" s="68"/>
      <c r="H304" s="73">
        <f t="shared" si="36"/>
        <v>273.38307963334955</v>
      </c>
    </row>
    <row r="305" spans="1:8" ht="15" thickBot="1" x14ac:dyDescent="0.2">
      <c r="A305" s="64">
        <v>40463</v>
      </c>
      <c r="B305" s="70">
        <f t="shared" si="33"/>
        <v>390820.63969876058</v>
      </c>
      <c r="C305" s="87">
        <f t="shared" si="34"/>
        <v>7.000000000000001E-4</v>
      </c>
      <c r="D305" s="66">
        <v>1</v>
      </c>
      <c r="E305" s="67">
        <f t="shared" si="35"/>
        <v>391094.2141465497</v>
      </c>
      <c r="F305" s="68"/>
      <c r="G305" s="68"/>
      <c r="H305" s="73">
        <f t="shared" si="36"/>
        <v>273.57444778911304</v>
      </c>
    </row>
    <row r="306" spans="1:8" ht="15" thickBot="1" x14ac:dyDescent="0.2">
      <c r="A306" s="64">
        <v>40464</v>
      </c>
      <c r="B306" s="70">
        <f t="shared" si="33"/>
        <v>391094.2141465497</v>
      </c>
      <c r="C306" s="87">
        <f t="shared" si="34"/>
        <v>7.000000000000001E-4</v>
      </c>
      <c r="D306" s="66">
        <v>1</v>
      </c>
      <c r="E306" s="67">
        <f t="shared" si="35"/>
        <v>391367.98009645223</v>
      </c>
      <c r="F306" s="68"/>
      <c r="G306" s="68"/>
      <c r="H306" s="73">
        <f t="shared" si="36"/>
        <v>273.76594990253216</v>
      </c>
    </row>
    <row r="307" spans="1:8" ht="15" thickBot="1" x14ac:dyDescent="0.2">
      <c r="A307" s="64">
        <v>40465</v>
      </c>
      <c r="B307" s="70">
        <f t="shared" si="33"/>
        <v>391367.98009645223</v>
      </c>
      <c r="C307" s="87">
        <f t="shared" si="34"/>
        <v>7.000000000000001E-4</v>
      </c>
      <c r="D307" s="66">
        <v>1</v>
      </c>
      <c r="E307" s="67">
        <f t="shared" si="35"/>
        <v>391641.93768251973</v>
      </c>
      <c r="F307" s="68"/>
      <c r="G307" s="68"/>
      <c r="H307" s="73">
        <f t="shared" si="36"/>
        <v>273.95758606749587</v>
      </c>
    </row>
    <row r="308" spans="1:8" ht="15" thickBot="1" x14ac:dyDescent="0.2">
      <c r="A308" s="64">
        <v>40466</v>
      </c>
      <c r="B308" s="70">
        <f t="shared" si="33"/>
        <v>391641.93768251973</v>
      </c>
      <c r="C308" s="87">
        <f t="shared" si="34"/>
        <v>7.000000000000001E-4</v>
      </c>
      <c r="D308" s="66">
        <v>1</v>
      </c>
      <c r="E308" s="67">
        <f t="shared" si="35"/>
        <v>391916.08703889744</v>
      </c>
      <c r="F308" s="68"/>
      <c r="G308" s="68"/>
      <c r="H308" s="73">
        <f t="shared" si="36"/>
        <v>274.1493563777185</v>
      </c>
    </row>
    <row r="309" spans="1:8" ht="15" thickBot="1" x14ac:dyDescent="0.2">
      <c r="A309" s="64">
        <v>40467</v>
      </c>
      <c r="B309" s="70">
        <f t="shared" si="33"/>
        <v>391916.08703889744</v>
      </c>
      <c r="C309" s="87">
        <f t="shared" si="34"/>
        <v>7.000000000000001E-4</v>
      </c>
      <c r="D309" s="66">
        <v>1</v>
      </c>
      <c r="E309" s="67">
        <f t="shared" si="35"/>
        <v>392190.42829982465</v>
      </c>
      <c r="F309" s="68"/>
      <c r="G309" s="68"/>
      <c r="H309" s="73">
        <f t="shared" si="36"/>
        <v>274.34126092720544</v>
      </c>
    </row>
    <row r="310" spans="1:8" ht="15" thickBot="1" x14ac:dyDescent="0.2">
      <c r="A310" s="64">
        <v>40468</v>
      </c>
      <c r="B310" s="70">
        <f t="shared" si="33"/>
        <v>392190.42829982465</v>
      </c>
      <c r="C310" s="87">
        <f t="shared" si="34"/>
        <v>7.000000000000001E-4</v>
      </c>
      <c r="D310" s="66">
        <v>1</v>
      </c>
      <c r="E310" s="67">
        <f t="shared" si="35"/>
        <v>392464.96159963449</v>
      </c>
      <c r="F310" s="68"/>
      <c r="G310" s="68"/>
      <c r="H310" s="73">
        <f t="shared" si="36"/>
        <v>274.53329980984563</v>
      </c>
    </row>
    <row r="311" spans="1:8" ht="15" thickBot="1" x14ac:dyDescent="0.2">
      <c r="A311" s="64">
        <v>40469</v>
      </c>
      <c r="B311" s="70">
        <f t="shared" si="33"/>
        <v>392464.96159963449</v>
      </c>
      <c r="C311" s="87">
        <f t="shared" si="34"/>
        <v>7.000000000000001E-4</v>
      </c>
      <c r="D311" s="66">
        <v>1</v>
      </c>
      <c r="E311" s="67">
        <f t="shared" si="35"/>
        <v>392739.6870727542</v>
      </c>
      <c r="F311" s="68"/>
      <c r="G311" s="68"/>
      <c r="H311" s="73">
        <f t="shared" si="36"/>
        <v>274.72547311970266</v>
      </c>
    </row>
    <row r="312" spans="1:8" ht="15" thickBot="1" x14ac:dyDescent="0.2">
      <c r="A312" s="64">
        <v>40470</v>
      </c>
      <c r="B312" s="70">
        <f t="shared" si="33"/>
        <v>392739.6870727542</v>
      </c>
      <c r="C312" s="87">
        <f t="shared" si="34"/>
        <v>7.000000000000001E-4</v>
      </c>
      <c r="D312" s="66">
        <v>1</v>
      </c>
      <c r="E312" s="67">
        <f t="shared" si="35"/>
        <v>393014.6048537051</v>
      </c>
      <c r="F312" s="68"/>
      <c r="G312" s="68"/>
      <c r="H312" s="73">
        <f t="shared" si="36"/>
        <v>274.9177809508983</v>
      </c>
    </row>
    <row r="313" spans="1:8" ht="15" thickBot="1" x14ac:dyDescent="0.2">
      <c r="A313" s="64">
        <v>40471</v>
      </c>
      <c r="B313" s="70">
        <f t="shared" si="33"/>
        <v>393014.6048537051</v>
      </c>
      <c r="C313" s="87">
        <f t="shared" si="34"/>
        <v>7.000000000000001E-4</v>
      </c>
      <c r="D313" s="66">
        <v>1</v>
      </c>
      <c r="E313" s="67">
        <f t="shared" si="35"/>
        <v>393289.71507710265</v>
      </c>
      <c r="F313" s="68"/>
      <c r="G313" s="68"/>
      <c r="H313" s="73">
        <f t="shared" si="36"/>
        <v>275.11022339755436</v>
      </c>
    </row>
    <row r="314" spans="1:8" ht="15" thickBot="1" x14ac:dyDescent="0.2">
      <c r="A314" s="64">
        <v>40472</v>
      </c>
      <c r="B314" s="70">
        <f t="shared" si="33"/>
        <v>393289.71507710265</v>
      </c>
      <c r="C314" s="87">
        <f t="shared" si="34"/>
        <v>7.000000000000001E-4</v>
      </c>
      <c r="D314" s="66">
        <v>1</v>
      </c>
      <c r="E314" s="67">
        <f t="shared" si="35"/>
        <v>393565.01787765662</v>
      </c>
      <c r="F314" s="68"/>
      <c r="G314" s="68"/>
      <c r="H314" s="73">
        <f t="shared" si="36"/>
        <v>275.30280055396724</v>
      </c>
    </row>
    <row r="315" spans="1:8" ht="15" thickBot="1" x14ac:dyDescent="0.2">
      <c r="A315" s="64">
        <v>40473</v>
      </c>
      <c r="B315" s="70">
        <f t="shared" si="33"/>
        <v>393565.01787765662</v>
      </c>
      <c r="C315" s="87">
        <f t="shared" si="34"/>
        <v>7.000000000000001E-4</v>
      </c>
      <c r="D315" s="66">
        <v>1</v>
      </c>
      <c r="E315" s="67">
        <f t="shared" si="35"/>
        <v>393840.51339017093</v>
      </c>
      <c r="F315" s="68"/>
      <c r="G315" s="68"/>
      <c r="H315" s="73">
        <f t="shared" si="36"/>
        <v>275.49551251431694</v>
      </c>
    </row>
    <row r="316" spans="1:8" ht="15" thickBot="1" x14ac:dyDescent="0.2">
      <c r="A316" s="64">
        <v>40474</v>
      </c>
      <c r="B316" s="70">
        <f t="shared" si="33"/>
        <v>393840.51339017093</v>
      </c>
      <c r="C316" s="87">
        <f t="shared" si="34"/>
        <v>7.000000000000001E-4</v>
      </c>
      <c r="D316" s="66">
        <v>1</v>
      </c>
      <c r="E316" s="67">
        <f t="shared" si="35"/>
        <v>394116.20174954401</v>
      </c>
      <c r="F316" s="68"/>
      <c r="G316" s="68"/>
      <c r="H316" s="73">
        <f t="shared" si="36"/>
        <v>275.68835937307449</v>
      </c>
    </row>
    <row r="317" spans="1:8" ht="15" thickBot="1" x14ac:dyDescent="0.2">
      <c r="A317" s="64">
        <v>40475</v>
      </c>
      <c r="B317" s="70">
        <f t="shared" si="33"/>
        <v>394116.20174954401</v>
      </c>
      <c r="C317" s="87">
        <f t="shared" si="34"/>
        <v>7.000000000000001E-4</v>
      </c>
      <c r="D317" s="66">
        <v>1</v>
      </c>
      <c r="E317" s="67">
        <f t="shared" si="35"/>
        <v>394392.08309076866</v>
      </c>
      <c r="F317" s="68"/>
      <c r="G317" s="68"/>
      <c r="H317" s="73">
        <f t="shared" si="36"/>
        <v>275.88134122465272</v>
      </c>
    </row>
    <row r="318" spans="1:8" ht="15" thickBot="1" x14ac:dyDescent="0.2">
      <c r="A318" s="64">
        <v>40476</v>
      </c>
      <c r="B318" s="70">
        <f t="shared" si="33"/>
        <v>394392.08309076866</v>
      </c>
      <c r="C318" s="87">
        <f t="shared" si="34"/>
        <v>7.000000000000001E-4</v>
      </c>
      <c r="D318" s="66">
        <v>1</v>
      </c>
      <c r="E318" s="67">
        <f t="shared" si="35"/>
        <v>394668.15754893218</v>
      </c>
      <c r="F318" s="68"/>
      <c r="G318" s="68"/>
      <c r="H318" s="73">
        <f t="shared" si="36"/>
        <v>276.07445816352265</v>
      </c>
    </row>
    <row r="319" spans="1:8" ht="15" thickBot="1" x14ac:dyDescent="0.2">
      <c r="A319" s="74">
        <v>40477</v>
      </c>
      <c r="B319" s="70">
        <f t="shared" si="33"/>
        <v>394668.15754893218</v>
      </c>
      <c r="C319" s="87">
        <f t="shared" si="34"/>
        <v>7.000000000000001E-4</v>
      </c>
      <c r="D319" s="66">
        <v>1</v>
      </c>
      <c r="E319" s="67">
        <f t="shared" si="35"/>
        <v>394944.4252592164</v>
      </c>
      <c r="F319" s="68"/>
      <c r="G319" s="68"/>
      <c r="H319" s="73">
        <f t="shared" si="36"/>
        <v>276.26771028421354</v>
      </c>
    </row>
    <row r="320" spans="1:8" ht="15" thickBot="1" x14ac:dyDescent="0.2">
      <c r="A320" s="64">
        <v>40478</v>
      </c>
      <c r="B320" s="70">
        <f t="shared" si="33"/>
        <v>394944.4252592164</v>
      </c>
      <c r="C320" s="87">
        <f t="shared" si="34"/>
        <v>7.000000000000001E-4</v>
      </c>
      <c r="D320" s="66">
        <v>1</v>
      </c>
      <c r="E320" s="67">
        <f t="shared" si="35"/>
        <v>395220.88635689783</v>
      </c>
      <c r="F320" s="68"/>
      <c r="G320" s="68"/>
      <c r="H320" s="73">
        <f t="shared" si="36"/>
        <v>276.46109768142924</v>
      </c>
    </row>
    <row r="321" spans="1:8" ht="15" thickBot="1" x14ac:dyDescent="0.2">
      <c r="A321" s="64">
        <v>40479</v>
      </c>
      <c r="B321" s="70">
        <f t="shared" si="33"/>
        <v>395220.88635689783</v>
      </c>
      <c r="C321" s="87">
        <f t="shared" si="34"/>
        <v>7.000000000000001E-4</v>
      </c>
      <c r="D321" s="66">
        <v>1</v>
      </c>
      <c r="E321" s="67">
        <f t="shared" si="35"/>
        <v>395497.54097734764</v>
      </c>
      <c r="F321" s="68"/>
      <c r="G321" s="68"/>
      <c r="H321" s="73">
        <f t="shared" si="36"/>
        <v>276.65462044981541</v>
      </c>
    </row>
    <row r="322" spans="1:8" ht="15" thickBot="1" x14ac:dyDescent="0.2">
      <c r="A322" s="64">
        <v>40480</v>
      </c>
      <c r="B322" s="70">
        <f t="shared" si="33"/>
        <v>395497.54097734764</v>
      </c>
      <c r="C322" s="87">
        <f t="shared" si="34"/>
        <v>7.000000000000001E-4</v>
      </c>
      <c r="D322" s="66">
        <v>1</v>
      </c>
      <c r="E322" s="67">
        <f t="shared" si="35"/>
        <v>395774.38925603178</v>
      </c>
      <c r="F322" s="68"/>
      <c r="G322" s="68"/>
      <c r="H322" s="73">
        <f t="shared" si="36"/>
        <v>276.84827868413413</v>
      </c>
    </row>
    <row r="323" spans="1:8" ht="15" thickBot="1" x14ac:dyDescent="0.2">
      <c r="A323" s="64">
        <v>40481</v>
      </c>
      <c r="B323" s="70">
        <f t="shared" si="33"/>
        <v>395774.38925603178</v>
      </c>
      <c r="C323" s="87">
        <f t="shared" si="34"/>
        <v>7.000000000000001E-4</v>
      </c>
      <c r="D323" s="66">
        <v>1</v>
      </c>
      <c r="E323" s="67">
        <f t="shared" si="35"/>
        <v>396051.43132851098</v>
      </c>
      <c r="F323" s="68"/>
      <c r="G323" s="68"/>
      <c r="H323" s="73">
        <f t="shared" si="36"/>
        <v>277.04207247920567</v>
      </c>
    </row>
    <row r="324" spans="1:8" ht="15" thickBot="1" x14ac:dyDescent="0.2">
      <c r="A324" s="64">
        <v>40482</v>
      </c>
      <c r="B324" s="70">
        <f t="shared" si="33"/>
        <v>396051.43132851098</v>
      </c>
      <c r="C324" s="87">
        <f t="shared" si="34"/>
        <v>7.000000000000001E-4</v>
      </c>
      <c r="D324" s="66">
        <v>1</v>
      </c>
      <c r="E324" s="67">
        <f t="shared" si="35"/>
        <v>396328.66733044089</v>
      </c>
      <c r="F324" s="68"/>
      <c r="G324" s="68"/>
      <c r="H324" s="73">
        <f t="shared" si="36"/>
        <v>277.23600192990853</v>
      </c>
    </row>
    <row r="325" spans="1:8" ht="15" thickBot="1" x14ac:dyDescent="0.2">
      <c r="A325" s="64">
        <v>40483</v>
      </c>
      <c r="B325" s="70">
        <f t="shared" si="33"/>
        <v>396328.66733044089</v>
      </c>
      <c r="C325" s="87">
        <f t="shared" si="34"/>
        <v>7.000000000000001E-4</v>
      </c>
      <c r="D325" s="66">
        <v>1</v>
      </c>
      <c r="E325" s="67">
        <f t="shared" si="35"/>
        <v>396606.09739757219</v>
      </c>
      <c r="F325" s="68"/>
      <c r="G325" s="68"/>
      <c r="H325" s="73">
        <f t="shared" si="36"/>
        <v>277.4300671312958</v>
      </c>
    </row>
    <row r="326" spans="1:8" ht="15" thickBot="1" x14ac:dyDescent="0.2">
      <c r="A326" s="64">
        <v>40484</v>
      </c>
      <c r="B326" s="70">
        <f t="shared" si="33"/>
        <v>396606.09739757219</v>
      </c>
      <c r="C326" s="87">
        <f t="shared" si="34"/>
        <v>7.000000000000001E-4</v>
      </c>
      <c r="D326" s="66">
        <v>1</v>
      </c>
      <c r="E326" s="67">
        <f t="shared" si="35"/>
        <v>396883.72166575043</v>
      </c>
      <c r="F326" s="68"/>
      <c r="G326" s="68"/>
      <c r="H326" s="73">
        <f t="shared" si="36"/>
        <v>277.62426817824598</v>
      </c>
    </row>
    <row r="327" spans="1:8" ht="15" thickBot="1" x14ac:dyDescent="0.2">
      <c r="A327" s="64">
        <v>40485</v>
      </c>
      <c r="B327" s="70">
        <f t="shared" si="33"/>
        <v>396883.72166575043</v>
      </c>
      <c r="C327" s="87">
        <f t="shared" si="34"/>
        <v>7.000000000000001E-4</v>
      </c>
      <c r="D327" s="66">
        <v>1</v>
      </c>
      <c r="E327" s="67">
        <f t="shared" si="35"/>
        <v>397161.54027091642</v>
      </c>
      <c r="F327" s="68"/>
      <c r="G327" s="68"/>
      <c r="H327" s="73">
        <f t="shared" si="36"/>
        <v>277.81860516598681</v>
      </c>
    </row>
    <row r="328" spans="1:8" ht="15" thickBot="1" x14ac:dyDescent="0.2">
      <c r="A328" s="64">
        <v>40486</v>
      </c>
      <c r="B328" s="70">
        <f t="shared" si="33"/>
        <v>397161.54027091642</v>
      </c>
      <c r="C328" s="87">
        <f t="shared" si="34"/>
        <v>7.000000000000001E-4</v>
      </c>
      <c r="D328" s="66">
        <v>1</v>
      </c>
      <c r="E328" s="67">
        <f t="shared" si="35"/>
        <v>397439.55334910605</v>
      </c>
      <c r="F328" s="68"/>
      <c r="G328" s="68"/>
      <c r="H328" s="73">
        <f t="shared" si="36"/>
        <v>278.0130781896296</v>
      </c>
    </row>
    <row r="329" spans="1:8" x14ac:dyDescent="0.15">
      <c r="A329" s="64">
        <v>40487</v>
      </c>
      <c r="B329" s="70">
        <f t="shared" si="33"/>
        <v>397439.55334910605</v>
      </c>
      <c r="C329" s="87">
        <f t="shared" si="34"/>
        <v>7.000000000000001E-4</v>
      </c>
      <c r="D329" s="66">
        <v>1</v>
      </c>
      <c r="E329" s="67">
        <f t="shared" si="35"/>
        <v>397717.76103645039</v>
      </c>
      <c r="F329" s="68"/>
      <c r="G329" s="68"/>
      <c r="H329" s="73">
        <f t="shared" si="36"/>
        <v>278.20768734434387</v>
      </c>
    </row>
  </sheetData>
  <mergeCells count="1">
    <mergeCell ref="A1:G1"/>
  </mergeCells>
  <phoneticPr fontId="2" type="noConversion"/>
  <conditionalFormatting sqref="A1 A2:B1048576">
    <cfRule type="duplicateValues" dxfId="0" priority="1" stopIfTrue="1"/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workbookViewId="0">
      <selection activeCell="K11" sqref="K11"/>
    </sheetView>
  </sheetViews>
  <sheetFormatPr defaultRowHeight="14.25" x14ac:dyDescent="0.15"/>
  <cols>
    <col min="1" max="1" width="10.25" style="75" bestFit="1" customWidth="1"/>
    <col min="2" max="2" width="9.125" style="75" bestFit="1" customWidth="1"/>
    <col min="3" max="5" width="16.375" style="75" customWidth="1"/>
    <col min="6" max="6" width="9" style="75"/>
    <col min="7" max="7" width="18.5" style="75" customWidth="1"/>
    <col min="8" max="8" width="15.125" style="75" customWidth="1"/>
    <col min="9" max="9" width="14.125" style="75" customWidth="1"/>
    <col min="10" max="10" width="9" style="100"/>
    <col min="11" max="16384" width="9" style="75"/>
  </cols>
  <sheetData>
    <row r="1" spans="1:10" x14ac:dyDescent="0.15">
      <c r="A1" s="47" t="s">
        <v>43</v>
      </c>
      <c r="B1" s="47" t="s">
        <v>44</v>
      </c>
      <c r="C1" s="47" t="s">
        <v>45</v>
      </c>
      <c r="D1" s="47" t="s">
        <v>46</v>
      </c>
      <c r="E1" s="47" t="s">
        <v>47</v>
      </c>
      <c r="F1" s="47" t="s">
        <v>48</v>
      </c>
      <c r="G1" s="47" t="s">
        <v>49</v>
      </c>
      <c r="H1" s="47" t="s">
        <v>50</v>
      </c>
      <c r="I1" s="47" t="s">
        <v>51</v>
      </c>
      <c r="J1" s="100" t="s">
        <v>52</v>
      </c>
    </row>
    <row r="2" spans="1:10" x14ac:dyDescent="0.15">
      <c r="A2" s="47">
        <v>3570</v>
      </c>
      <c r="B2" s="47">
        <v>3570</v>
      </c>
      <c r="C2" s="48">
        <v>39964</v>
      </c>
      <c r="D2" s="49">
        <v>1805600</v>
      </c>
      <c r="E2" s="48">
        <v>39989</v>
      </c>
      <c r="F2" s="47" t="s">
        <v>53</v>
      </c>
      <c r="G2" s="49">
        <v>1500</v>
      </c>
      <c r="H2" s="48">
        <v>39994</v>
      </c>
      <c r="I2" s="48">
        <v>39994</v>
      </c>
    </row>
    <row r="3" spans="1:10" x14ac:dyDescent="0.15">
      <c r="A3" s="47">
        <v>3570</v>
      </c>
      <c r="B3" s="47">
        <v>3570</v>
      </c>
      <c r="C3" s="48">
        <v>39964</v>
      </c>
      <c r="D3" s="49">
        <v>1805600</v>
      </c>
      <c r="E3" s="48">
        <v>39989</v>
      </c>
      <c r="F3" s="47" t="s">
        <v>54</v>
      </c>
      <c r="G3" s="49">
        <v>415000</v>
      </c>
      <c r="H3" s="48">
        <v>39994</v>
      </c>
      <c r="I3" s="48">
        <v>39994</v>
      </c>
    </row>
    <row r="4" spans="1:10" x14ac:dyDescent="0.15">
      <c r="A4" s="47">
        <v>3570</v>
      </c>
      <c r="B4" s="47">
        <v>3570</v>
      </c>
      <c r="C4" s="48">
        <v>39964</v>
      </c>
      <c r="D4" s="49">
        <v>1805600</v>
      </c>
      <c r="E4" s="48">
        <v>39989</v>
      </c>
      <c r="F4" s="47" t="s">
        <v>55</v>
      </c>
      <c r="G4" s="49">
        <v>141100</v>
      </c>
      <c r="H4" s="48">
        <v>39994</v>
      </c>
      <c r="I4" s="48">
        <v>39994</v>
      </c>
    </row>
    <row r="5" spans="1:10" x14ac:dyDescent="0.15">
      <c r="A5" s="47">
        <v>3570</v>
      </c>
      <c r="B5" s="47">
        <v>3570</v>
      </c>
      <c r="C5" s="48">
        <v>39964</v>
      </c>
      <c r="D5" s="49">
        <v>1805600</v>
      </c>
      <c r="E5" s="48">
        <v>39989</v>
      </c>
      <c r="F5" s="47" t="s">
        <v>56</v>
      </c>
      <c r="G5" s="49">
        <v>1245000</v>
      </c>
      <c r="H5" s="48">
        <v>39994</v>
      </c>
      <c r="I5" s="48">
        <v>39994</v>
      </c>
    </row>
    <row r="6" spans="1:10" x14ac:dyDescent="0.15">
      <c r="A6" s="47">
        <v>3570</v>
      </c>
      <c r="B6" s="47">
        <v>3570</v>
      </c>
      <c r="C6" s="48">
        <v>39964</v>
      </c>
      <c r="D6" s="49">
        <v>1805600</v>
      </c>
      <c r="E6" s="48">
        <v>39989</v>
      </c>
      <c r="F6" s="47" t="s">
        <v>57</v>
      </c>
      <c r="G6" s="49">
        <v>3000</v>
      </c>
      <c r="H6" s="48">
        <v>39994</v>
      </c>
      <c r="I6" s="48">
        <v>39994</v>
      </c>
    </row>
    <row r="7" spans="1:10" x14ac:dyDescent="0.15">
      <c r="A7" s="47">
        <v>1112054</v>
      </c>
      <c r="B7" s="47">
        <v>1112054</v>
      </c>
      <c r="C7" s="48">
        <v>40018</v>
      </c>
      <c r="D7" s="49">
        <v>166775.88</v>
      </c>
      <c r="E7" s="48">
        <v>40019</v>
      </c>
      <c r="F7" s="47" t="s">
        <v>58</v>
      </c>
      <c r="G7" s="49">
        <v>129525.48</v>
      </c>
      <c r="H7" s="48">
        <v>40025</v>
      </c>
      <c r="I7" s="48">
        <v>40028</v>
      </c>
    </row>
    <row r="8" spans="1:10" x14ac:dyDescent="0.15">
      <c r="A8" s="47">
        <v>1112054</v>
      </c>
      <c r="B8" s="47">
        <v>1112054</v>
      </c>
      <c r="C8" s="48">
        <v>40018</v>
      </c>
      <c r="D8" s="49">
        <v>166775.88</v>
      </c>
      <c r="E8" s="48">
        <v>40019</v>
      </c>
      <c r="F8" s="47" t="s">
        <v>59</v>
      </c>
      <c r="G8" s="49">
        <v>37250.400000000001</v>
      </c>
      <c r="H8" s="48">
        <v>40025</v>
      </c>
      <c r="I8" s="48">
        <v>40028</v>
      </c>
    </row>
    <row r="9" spans="1:10" x14ac:dyDescent="0.15">
      <c r="A9" s="47">
        <v>1117676</v>
      </c>
      <c r="B9" s="47">
        <v>1117676</v>
      </c>
      <c r="C9" s="48">
        <v>40071</v>
      </c>
      <c r="D9" s="49">
        <v>120000</v>
      </c>
      <c r="E9" s="48">
        <v>40050</v>
      </c>
      <c r="F9" s="47" t="s">
        <v>60</v>
      </c>
      <c r="G9" s="49">
        <v>80964.649999999994</v>
      </c>
      <c r="H9" s="48">
        <v>40073</v>
      </c>
      <c r="I9" s="48">
        <v>40077</v>
      </c>
    </row>
    <row r="10" spans="1:10" x14ac:dyDescent="0.15">
      <c r="A10" s="47">
        <v>1117676</v>
      </c>
      <c r="B10" s="47">
        <v>1117676</v>
      </c>
      <c r="C10" s="48">
        <v>40071</v>
      </c>
      <c r="D10" s="49">
        <v>120000</v>
      </c>
      <c r="E10" s="48">
        <v>40050</v>
      </c>
      <c r="F10" s="47" t="s">
        <v>61</v>
      </c>
      <c r="G10" s="49">
        <v>36566.51</v>
      </c>
      <c r="H10" s="48">
        <v>40073</v>
      </c>
      <c r="I10" s="48">
        <v>40077</v>
      </c>
    </row>
    <row r="11" spans="1:10" x14ac:dyDescent="0.15">
      <c r="A11" s="47">
        <v>1117676</v>
      </c>
      <c r="B11" s="47">
        <v>1117676</v>
      </c>
      <c r="C11" s="48">
        <v>40071</v>
      </c>
      <c r="D11" s="49">
        <v>120000</v>
      </c>
      <c r="E11" s="48">
        <v>40073</v>
      </c>
      <c r="F11" s="47" t="s">
        <v>62</v>
      </c>
      <c r="G11" s="49">
        <v>2468.84</v>
      </c>
      <c r="H11" s="48">
        <v>40073</v>
      </c>
      <c r="I11" s="48">
        <v>40077</v>
      </c>
    </row>
    <row r="12" spans="1:10" x14ac:dyDescent="0.15">
      <c r="A12" s="47">
        <v>1119370</v>
      </c>
      <c r="B12" s="47">
        <v>1119370</v>
      </c>
      <c r="C12" s="48">
        <v>40081</v>
      </c>
      <c r="D12" s="49">
        <v>46775.9</v>
      </c>
      <c r="E12" s="48">
        <v>40050</v>
      </c>
      <c r="F12" s="47" t="s">
        <v>60</v>
      </c>
      <c r="G12" s="49">
        <v>46430.1</v>
      </c>
      <c r="H12" s="48">
        <v>40135</v>
      </c>
      <c r="I12" s="48">
        <v>40142</v>
      </c>
    </row>
    <row r="13" spans="1:10" x14ac:dyDescent="0.15">
      <c r="A13" s="47">
        <v>1119370</v>
      </c>
      <c r="B13" s="47">
        <v>1119370</v>
      </c>
      <c r="C13" s="48">
        <v>40081</v>
      </c>
      <c r="D13" s="49">
        <v>46775.9</v>
      </c>
      <c r="E13" s="48">
        <v>40081</v>
      </c>
      <c r="F13" s="47" t="s">
        <v>62</v>
      </c>
      <c r="G13" s="49">
        <v>345.8</v>
      </c>
      <c r="H13" s="48">
        <v>40135</v>
      </c>
      <c r="I13" s="48">
        <v>40142</v>
      </c>
    </row>
    <row r="14" spans="1:10" x14ac:dyDescent="0.15">
      <c r="A14" s="47">
        <v>1122642</v>
      </c>
      <c r="B14" s="47">
        <v>1122642</v>
      </c>
      <c r="C14" s="48">
        <v>40099</v>
      </c>
      <c r="D14" s="49">
        <v>80000</v>
      </c>
      <c r="E14" s="48">
        <v>40050</v>
      </c>
      <c r="F14" s="47" t="s">
        <v>60</v>
      </c>
      <c r="G14" s="49">
        <v>2814.62</v>
      </c>
      <c r="H14" s="48">
        <v>40135</v>
      </c>
      <c r="I14" s="48">
        <v>40143</v>
      </c>
    </row>
    <row r="15" spans="1:10" x14ac:dyDescent="0.15">
      <c r="A15" s="47">
        <v>1122642</v>
      </c>
      <c r="B15" s="47">
        <v>1122642</v>
      </c>
      <c r="C15" s="48">
        <v>40099</v>
      </c>
      <c r="D15" s="49">
        <v>80000</v>
      </c>
      <c r="E15" s="48">
        <v>40081</v>
      </c>
      <c r="F15" s="47" t="s">
        <v>63</v>
      </c>
      <c r="G15" s="49">
        <v>39156.769999999997</v>
      </c>
      <c r="H15" s="48">
        <v>40135</v>
      </c>
      <c r="I15" s="48">
        <v>40143</v>
      </c>
    </row>
    <row r="16" spans="1:10" x14ac:dyDescent="0.15">
      <c r="A16" s="47">
        <v>1122642</v>
      </c>
      <c r="B16" s="47">
        <v>1122642</v>
      </c>
      <c r="C16" s="48">
        <v>40099</v>
      </c>
      <c r="D16" s="49">
        <v>80000</v>
      </c>
      <c r="E16" s="48">
        <v>40081</v>
      </c>
      <c r="F16" s="47" t="s">
        <v>64</v>
      </c>
      <c r="G16" s="49">
        <v>35879</v>
      </c>
      <c r="H16" s="48">
        <v>40135</v>
      </c>
      <c r="I16" s="48">
        <v>40143</v>
      </c>
    </row>
    <row r="17" spans="1:9" x14ac:dyDescent="0.15">
      <c r="A17" s="47">
        <v>1122642</v>
      </c>
      <c r="B17" s="47">
        <v>1122642</v>
      </c>
      <c r="C17" s="48">
        <v>40099</v>
      </c>
      <c r="D17" s="49">
        <v>80000</v>
      </c>
      <c r="E17" s="48">
        <v>40099</v>
      </c>
      <c r="F17" s="47" t="s">
        <v>62</v>
      </c>
      <c r="G17" s="49">
        <v>2149.61</v>
      </c>
      <c r="H17" s="48">
        <v>40135</v>
      </c>
      <c r="I17" s="48">
        <v>40143</v>
      </c>
    </row>
    <row r="18" spans="1:9" x14ac:dyDescent="0.15">
      <c r="A18" s="47">
        <v>1129967</v>
      </c>
      <c r="B18" s="47">
        <v>1129967</v>
      </c>
      <c r="C18" s="48">
        <v>40142</v>
      </c>
      <c r="D18" s="49">
        <v>200000</v>
      </c>
      <c r="E18" s="48">
        <v>40081</v>
      </c>
      <c r="F18" s="47" t="s">
        <v>63</v>
      </c>
      <c r="G18" s="49">
        <v>91740.11</v>
      </c>
      <c r="H18" s="48">
        <v>40143</v>
      </c>
      <c r="I18" s="48">
        <v>40143</v>
      </c>
    </row>
    <row r="19" spans="1:9" x14ac:dyDescent="0.15">
      <c r="A19" s="47">
        <v>1129967</v>
      </c>
      <c r="B19" s="47">
        <v>1129967</v>
      </c>
      <c r="C19" s="48">
        <v>40142</v>
      </c>
      <c r="D19" s="49">
        <v>200000</v>
      </c>
      <c r="E19" s="48">
        <v>40142</v>
      </c>
      <c r="F19" s="47" t="s">
        <v>62</v>
      </c>
      <c r="G19" s="49">
        <v>6459.65</v>
      </c>
      <c r="H19" s="48">
        <v>40143</v>
      </c>
      <c r="I19" s="48">
        <v>40143</v>
      </c>
    </row>
    <row r="20" spans="1:9" x14ac:dyDescent="0.15">
      <c r="A20" s="47">
        <v>1130088</v>
      </c>
      <c r="B20" s="47">
        <v>1130088</v>
      </c>
      <c r="C20" s="48">
        <v>40142</v>
      </c>
      <c r="D20" s="49">
        <v>101800.24</v>
      </c>
      <c r="E20" s="48">
        <v>40172</v>
      </c>
      <c r="F20" s="47" t="s">
        <v>65</v>
      </c>
      <c r="G20" s="49">
        <v>35187.870000000003</v>
      </c>
      <c r="H20" s="48">
        <v>40148</v>
      </c>
      <c r="I20" s="48">
        <v>40189</v>
      </c>
    </row>
    <row r="21" spans="1:9" x14ac:dyDescent="0.15">
      <c r="A21" s="47">
        <v>1130088</v>
      </c>
      <c r="B21" s="47">
        <v>1130088</v>
      </c>
      <c r="C21" s="48">
        <v>40142</v>
      </c>
      <c r="D21" s="49">
        <v>101800.24</v>
      </c>
      <c r="E21" s="48">
        <v>40172</v>
      </c>
      <c r="F21" s="47" t="s">
        <v>66</v>
      </c>
      <c r="G21" s="49">
        <v>66612.37</v>
      </c>
      <c r="H21" s="48">
        <v>40148</v>
      </c>
      <c r="I21" s="48">
        <v>40189</v>
      </c>
    </row>
    <row r="22" spans="1:9" x14ac:dyDescent="0.15">
      <c r="A22" s="47">
        <v>1140446</v>
      </c>
      <c r="B22" s="47">
        <v>1140446</v>
      </c>
      <c r="C22" s="48">
        <v>40175</v>
      </c>
      <c r="D22" s="49">
        <v>166775.88</v>
      </c>
      <c r="E22" s="48">
        <v>40172</v>
      </c>
      <c r="F22" s="47" t="s">
        <v>66</v>
      </c>
      <c r="G22" s="49">
        <v>64975.64</v>
      </c>
      <c r="H22" s="48">
        <v>40175</v>
      </c>
      <c r="I22" s="48">
        <v>40176</v>
      </c>
    </row>
    <row r="23" spans="1:9" x14ac:dyDescent="0.15">
      <c r="A23" s="47">
        <v>1140446</v>
      </c>
      <c r="B23" s="47">
        <v>1140446</v>
      </c>
      <c r="C23" s="48">
        <v>40175</v>
      </c>
      <c r="D23" s="49">
        <v>166775.88</v>
      </c>
      <c r="E23" s="48">
        <v>40203</v>
      </c>
      <c r="F23" s="47" t="s">
        <v>67</v>
      </c>
      <c r="G23" s="49">
        <v>34493.08</v>
      </c>
      <c r="H23" s="48">
        <v>40175</v>
      </c>
      <c r="I23" s="48">
        <v>40176</v>
      </c>
    </row>
    <row r="24" spans="1:9" x14ac:dyDescent="0.15">
      <c r="A24" s="47">
        <v>1140446</v>
      </c>
      <c r="B24" s="47">
        <v>1140446</v>
      </c>
      <c r="C24" s="48">
        <v>40175</v>
      </c>
      <c r="D24" s="49">
        <v>166775.88</v>
      </c>
      <c r="E24" s="48">
        <v>40203</v>
      </c>
      <c r="F24" s="47" t="s">
        <v>68</v>
      </c>
      <c r="G24" s="49">
        <v>67307.16</v>
      </c>
      <c r="H24" s="48">
        <v>40175</v>
      </c>
      <c r="I24" s="48">
        <v>40176</v>
      </c>
    </row>
    <row r="25" spans="1:9" x14ac:dyDescent="0.15">
      <c r="A25" s="47">
        <v>1148651</v>
      </c>
      <c r="B25" s="47">
        <v>1148651</v>
      </c>
      <c r="C25" s="48">
        <v>40210</v>
      </c>
      <c r="D25" s="49">
        <v>65294.69</v>
      </c>
      <c r="E25" s="48">
        <v>40203</v>
      </c>
      <c r="F25" s="47" t="s">
        <v>68</v>
      </c>
      <c r="G25" s="49">
        <v>64975.64</v>
      </c>
      <c r="H25" s="48">
        <v>40211</v>
      </c>
      <c r="I25" s="48">
        <v>40212</v>
      </c>
    </row>
    <row r="26" spans="1:9" x14ac:dyDescent="0.15">
      <c r="A26" s="47">
        <v>1148651</v>
      </c>
      <c r="B26" s="47">
        <v>1148651</v>
      </c>
      <c r="C26" s="48">
        <v>40210</v>
      </c>
      <c r="D26" s="49">
        <v>65294.69</v>
      </c>
      <c r="E26" s="48">
        <v>40210</v>
      </c>
      <c r="F26" s="47" t="s">
        <v>62</v>
      </c>
      <c r="G26" s="49">
        <v>319.05</v>
      </c>
      <c r="H26" s="48">
        <v>40211</v>
      </c>
      <c r="I26" s="48">
        <v>40212</v>
      </c>
    </row>
    <row r="27" spans="1:9" x14ac:dyDescent="0.15">
      <c r="A27" s="47">
        <v>1153195</v>
      </c>
      <c r="B27" s="47">
        <v>1153195</v>
      </c>
      <c r="C27" s="48">
        <v>40232</v>
      </c>
      <c r="D27" s="49">
        <v>149904</v>
      </c>
      <c r="E27" s="48">
        <v>40234</v>
      </c>
      <c r="F27" s="47" t="s">
        <v>69</v>
      </c>
      <c r="G27" s="49">
        <v>116109.37</v>
      </c>
      <c r="H27" s="48">
        <v>40234</v>
      </c>
      <c r="I27" s="48">
        <v>40235</v>
      </c>
    </row>
    <row r="28" spans="1:9" x14ac:dyDescent="0.15">
      <c r="A28" s="47">
        <v>202796615</v>
      </c>
      <c r="B28" s="47" t="s">
        <v>70</v>
      </c>
      <c r="C28" s="48">
        <v>40232</v>
      </c>
      <c r="D28" s="49">
        <v>0</v>
      </c>
      <c r="E28" s="48">
        <v>40234</v>
      </c>
      <c r="F28" s="47" t="s">
        <v>71</v>
      </c>
      <c r="G28" s="50">
        <v>-33794.629999999997</v>
      </c>
      <c r="H28" s="48">
        <v>40446</v>
      </c>
      <c r="I28" s="48">
        <v>40446</v>
      </c>
    </row>
    <row r="29" spans="1:9" x14ac:dyDescent="0.15">
      <c r="A29" s="47">
        <v>202796615</v>
      </c>
      <c r="B29" s="47" t="s">
        <v>70</v>
      </c>
      <c r="C29" s="48">
        <v>40232</v>
      </c>
      <c r="D29" s="49">
        <v>0</v>
      </c>
      <c r="E29" s="48">
        <v>40234</v>
      </c>
      <c r="F29" s="47" t="s">
        <v>69</v>
      </c>
      <c r="G29" s="50">
        <v>-116109.37</v>
      </c>
      <c r="H29" s="48">
        <v>40446</v>
      </c>
      <c r="I29" s="48">
        <v>40446</v>
      </c>
    </row>
    <row r="30" spans="1:9" x14ac:dyDescent="0.15">
      <c r="A30" s="47">
        <v>1153195</v>
      </c>
      <c r="B30" s="47">
        <v>1153195</v>
      </c>
      <c r="C30" s="48">
        <v>40232</v>
      </c>
      <c r="D30" s="49">
        <v>149904</v>
      </c>
      <c r="E30" s="48">
        <v>40234</v>
      </c>
      <c r="F30" s="47" t="s">
        <v>71</v>
      </c>
      <c r="G30" s="49">
        <v>33794.629999999997</v>
      </c>
      <c r="H30" s="48">
        <v>40234</v>
      </c>
      <c r="I30" s="48">
        <v>40235</v>
      </c>
    </row>
    <row r="31" spans="1:9" x14ac:dyDescent="0.15">
      <c r="A31" s="47">
        <v>1174879</v>
      </c>
      <c r="B31" s="47">
        <v>1174879</v>
      </c>
      <c r="C31" s="48">
        <v>40235</v>
      </c>
      <c r="D31" s="49">
        <v>166775.88</v>
      </c>
      <c r="E31" s="48">
        <v>40234</v>
      </c>
      <c r="F31" s="47" t="s">
        <v>69</v>
      </c>
      <c r="G31" s="49">
        <v>16871.88</v>
      </c>
      <c r="H31" s="48">
        <v>40406</v>
      </c>
      <c r="I31" s="48">
        <v>40407</v>
      </c>
    </row>
    <row r="32" spans="1:9" x14ac:dyDescent="0.15">
      <c r="A32" s="47">
        <v>202796577</v>
      </c>
      <c r="B32" s="47" t="s">
        <v>72</v>
      </c>
      <c r="C32" s="48">
        <v>40235</v>
      </c>
      <c r="D32" s="49">
        <v>166775.88</v>
      </c>
      <c r="E32" s="48">
        <v>40234</v>
      </c>
      <c r="F32" s="47" t="s">
        <v>71</v>
      </c>
      <c r="G32" s="49">
        <v>33794.629999999997</v>
      </c>
      <c r="H32" s="48">
        <v>40446</v>
      </c>
      <c r="I32" s="48">
        <v>40450</v>
      </c>
    </row>
    <row r="33" spans="1:9" x14ac:dyDescent="0.15">
      <c r="A33" s="47">
        <v>202796577</v>
      </c>
      <c r="B33" s="47" t="s">
        <v>72</v>
      </c>
      <c r="C33" s="48">
        <v>40235</v>
      </c>
      <c r="D33" s="49">
        <v>166775.88</v>
      </c>
      <c r="E33" s="48">
        <v>40234</v>
      </c>
      <c r="F33" s="47" t="s">
        <v>69</v>
      </c>
      <c r="G33" s="49">
        <v>132981.25</v>
      </c>
      <c r="H33" s="48">
        <v>40446</v>
      </c>
      <c r="I33" s="48">
        <v>40450</v>
      </c>
    </row>
    <row r="34" spans="1:9" x14ac:dyDescent="0.15">
      <c r="A34" s="47">
        <v>202796572</v>
      </c>
      <c r="B34" s="47" t="s">
        <v>73</v>
      </c>
      <c r="C34" s="48">
        <v>40235</v>
      </c>
      <c r="D34" s="49">
        <v>0</v>
      </c>
      <c r="E34" s="48">
        <v>40234</v>
      </c>
      <c r="F34" s="47" t="s">
        <v>69</v>
      </c>
      <c r="G34" s="50">
        <v>-16871.88</v>
      </c>
      <c r="H34" s="48">
        <v>40446</v>
      </c>
      <c r="I34" s="48">
        <v>40446</v>
      </c>
    </row>
    <row r="35" spans="1:9" x14ac:dyDescent="0.15">
      <c r="A35" s="47">
        <v>202796572</v>
      </c>
      <c r="B35" s="47" t="s">
        <v>73</v>
      </c>
      <c r="C35" s="48">
        <v>40235</v>
      </c>
      <c r="D35" s="49">
        <v>0</v>
      </c>
      <c r="E35" s="48">
        <v>40235</v>
      </c>
      <c r="F35" s="47" t="s">
        <v>62</v>
      </c>
      <c r="G35" s="50">
        <v>-11.81</v>
      </c>
      <c r="H35" s="48">
        <v>40446</v>
      </c>
      <c r="I35" s="48">
        <v>40446</v>
      </c>
    </row>
    <row r="36" spans="1:9" x14ac:dyDescent="0.15">
      <c r="A36" s="47">
        <v>1174879</v>
      </c>
      <c r="B36" s="47">
        <v>1174879</v>
      </c>
      <c r="C36" s="48">
        <v>40235</v>
      </c>
      <c r="D36" s="49">
        <v>166775.88</v>
      </c>
      <c r="E36" s="48">
        <v>40235</v>
      </c>
      <c r="F36" s="47" t="s">
        <v>62</v>
      </c>
      <c r="G36" s="49">
        <v>11.81</v>
      </c>
      <c r="H36" s="48">
        <v>40406</v>
      </c>
      <c r="I36" s="48">
        <v>40407</v>
      </c>
    </row>
    <row r="37" spans="1:9" x14ac:dyDescent="0.15">
      <c r="A37" s="47">
        <v>202796572</v>
      </c>
      <c r="B37" s="47" t="s">
        <v>73</v>
      </c>
      <c r="C37" s="48">
        <v>40235</v>
      </c>
      <c r="D37" s="49">
        <v>0</v>
      </c>
      <c r="E37" s="48">
        <v>40262</v>
      </c>
      <c r="F37" s="47" t="s">
        <v>74</v>
      </c>
      <c r="G37" s="50">
        <v>-116799.7</v>
      </c>
      <c r="H37" s="48">
        <v>40446</v>
      </c>
      <c r="I37" s="48">
        <v>40446</v>
      </c>
    </row>
    <row r="38" spans="1:9" x14ac:dyDescent="0.15">
      <c r="A38" s="47">
        <v>202796572</v>
      </c>
      <c r="B38" s="47" t="s">
        <v>73</v>
      </c>
      <c r="C38" s="48">
        <v>40235</v>
      </c>
      <c r="D38" s="49">
        <v>0</v>
      </c>
      <c r="E38" s="48">
        <v>40262</v>
      </c>
      <c r="F38" s="47" t="s">
        <v>75</v>
      </c>
      <c r="G38" s="50">
        <v>-33092.49</v>
      </c>
      <c r="H38" s="48">
        <v>40446</v>
      </c>
      <c r="I38" s="48">
        <v>40446</v>
      </c>
    </row>
    <row r="39" spans="1:9" x14ac:dyDescent="0.15">
      <c r="A39" s="47">
        <v>1174879</v>
      </c>
      <c r="B39" s="47">
        <v>1174879</v>
      </c>
      <c r="C39" s="48">
        <v>40235</v>
      </c>
      <c r="D39" s="49">
        <v>166775.88</v>
      </c>
      <c r="E39" s="48">
        <v>40262</v>
      </c>
      <c r="F39" s="47" t="s">
        <v>74</v>
      </c>
      <c r="G39" s="49">
        <v>116799.7</v>
      </c>
      <c r="H39" s="48">
        <v>40406</v>
      </c>
      <c r="I39" s="48">
        <v>40407</v>
      </c>
    </row>
    <row r="40" spans="1:9" x14ac:dyDescent="0.15">
      <c r="A40" s="47">
        <v>1174879</v>
      </c>
      <c r="B40" s="47">
        <v>1174879</v>
      </c>
      <c r="C40" s="48">
        <v>40235</v>
      </c>
      <c r="D40" s="49">
        <v>166775.88</v>
      </c>
      <c r="E40" s="48">
        <v>40262</v>
      </c>
      <c r="F40" s="47" t="s">
        <v>75</v>
      </c>
      <c r="G40" s="49">
        <v>33092.49</v>
      </c>
      <c r="H40" s="48">
        <v>40406</v>
      </c>
      <c r="I40" s="48">
        <v>40407</v>
      </c>
    </row>
    <row r="41" spans="1:9" x14ac:dyDescent="0.15">
      <c r="A41" s="47">
        <v>1216045</v>
      </c>
      <c r="B41" s="47">
        <v>1216045</v>
      </c>
      <c r="C41" s="48">
        <v>40267</v>
      </c>
      <c r="D41" s="49">
        <v>0</v>
      </c>
      <c r="E41" s="48">
        <v>40234</v>
      </c>
      <c r="F41" s="47" t="s">
        <v>69</v>
      </c>
      <c r="G41" s="50">
        <v>-16871.88</v>
      </c>
      <c r="H41" s="48">
        <v>40406</v>
      </c>
      <c r="I41" s="48">
        <v>40406</v>
      </c>
    </row>
    <row r="42" spans="1:9" x14ac:dyDescent="0.15">
      <c r="A42" s="47">
        <v>1163939</v>
      </c>
      <c r="B42" s="47">
        <v>1163939</v>
      </c>
      <c r="C42" s="48">
        <v>40267</v>
      </c>
      <c r="D42" s="49">
        <v>150000</v>
      </c>
      <c r="E42" s="48">
        <v>40234</v>
      </c>
      <c r="F42" s="47" t="s">
        <v>69</v>
      </c>
      <c r="G42" s="49">
        <v>16871.88</v>
      </c>
      <c r="H42" s="48">
        <v>40276</v>
      </c>
      <c r="I42" s="48">
        <v>40276</v>
      </c>
    </row>
    <row r="43" spans="1:9" x14ac:dyDescent="0.15">
      <c r="A43" s="47">
        <v>1163939</v>
      </c>
      <c r="B43" s="47">
        <v>1163939</v>
      </c>
      <c r="C43" s="48">
        <v>40267</v>
      </c>
      <c r="D43" s="49">
        <v>150000</v>
      </c>
      <c r="E43" s="48">
        <v>40262</v>
      </c>
      <c r="F43" s="47" t="s">
        <v>75</v>
      </c>
      <c r="G43" s="49">
        <v>33092.49</v>
      </c>
      <c r="H43" s="48">
        <v>40276</v>
      </c>
      <c r="I43" s="48">
        <v>40276</v>
      </c>
    </row>
    <row r="44" spans="1:9" x14ac:dyDescent="0.15">
      <c r="A44" s="47">
        <v>1163939</v>
      </c>
      <c r="B44" s="47">
        <v>1163939</v>
      </c>
      <c r="C44" s="48">
        <v>40267</v>
      </c>
      <c r="D44" s="49">
        <v>150000</v>
      </c>
      <c r="E44" s="48">
        <v>40262</v>
      </c>
      <c r="F44" s="47" t="s">
        <v>74</v>
      </c>
      <c r="G44" s="49">
        <v>99056.960000000006</v>
      </c>
      <c r="H44" s="48">
        <v>40276</v>
      </c>
      <c r="I44" s="48">
        <v>40276</v>
      </c>
    </row>
    <row r="45" spans="1:9" x14ac:dyDescent="0.15">
      <c r="A45" s="47">
        <v>1216045</v>
      </c>
      <c r="B45" s="47">
        <v>1216045</v>
      </c>
      <c r="C45" s="48">
        <v>40267</v>
      </c>
      <c r="D45" s="49">
        <v>0</v>
      </c>
      <c r="E45" s="48">
        <v>40262</v>
      </c>
      <c r="F45" s="47" t="s">
        <v>74</v>
      </c>
      <c r="G45" s="50">
        <v>-99056.960000000006</v>
      </c>
      <c r="H45" s="48">
        <v>40406</v>
      </c>
      <c r="I45" s="48">
        <v>40406</v>
      </c>
    </row>
    <row r="46" spans="1:9" x14ac:dyDescent="0.15">
      <c r="A46" s="47">
        <v>202796340</v>
      </c>
      <c r="B46" s="47" t="s">
        <v>76</v>
      </c>
      <c r="C46" s="48">
        <v>40267</v>
      </c>
      <c r="D46" s="49">
        <v>0</v>
      </c>
      <c r="E46" s="48">
        <v>40262</v>
      </c>
      <c r="F46" s="47" t="s">
        <v>74</v>
      </c>
      <c r="G46" s="50">
        <v>-16883.689999999999</v>
      </c>
      <c r="H46" s="48">
        <v>40446</v>
      </c>
      <c r="I46" s="48">
        <v>40446</v>
      </c>
    </row>
    <row r="47" spans="1:9" x14ac:dyDescent="0.15">
      <c r="A47" s="47">
        <v>202796345</v>
      </c>
      <c r="B47" s="47" t="s">
        <v>77</v>
      </c>
      <c r="C47" s="48">
        <v>40267</v>
      </c>
      <c r="D47" s="49">
        <v>150000</v>
      </c>
      <c r="E47" s="48">
        <v>40262</v>
      </c>
      <c r="F47" s="47" t="s">
        <v>74</v>
      </c>
      <c r="G47" s="49">
        <v>116907.51</v>
      </c>
      <c r="H47" s="48">
        <v>40446</v>
      </c>
      <c r="I47" s="48">
        <v>40450</v>
      </c>
    </row>
    <row r="48" spans="1:9" x14ac:dyDescent="0.15">
      <c r="A48" s="47">
        <v>202796345</v>
      </c>
      <c r="B48" s="47" t="s">
        <v>77</v>
      </c>
      <c r="C48" s="48">
        <v>40267</v>
      </c>
      <c r="D48" s="49">
        <v>150000</v>
      </c>
      <c r="E48" s="48">
        <v>40262</v>
      </c>
      <c r="F48" s="47" t="s">
        <v>75</v>
      </c>
      <c r="G48" s="49">
        <v>33092.49</v>
      </c>
      <c r="H48" s="48">
        <v>40446</v>
      </c>
      <c r="I48" s="48">
        <v>40450</v>
      </c>
    </row>
    <row r="49" spans="1:9" x14ac:dyDescent="0.15">
      <c r="A49" s="47">
        <v>1216045</v>
      </c>
      <c r="B49" s="47">
        <v>1216045</v>
      </c>
      <c r="C49" s="48">
        <v>40267</v>
      </c>
      <c r="D49" s="49">
        <v>0</v>
      </c>
      <c r="E49" s="48">
        <v>40262</v>
      </c>
      <c r="F49" s="47" t="s">
        <v>75</v>
      </c>
      <c r="G49" s="50">
        <v>-33092.49</v>
      </c>
      <c r="H49" s="48">
        <v>40406</v>
      </c>
      <c r="I49" s="48">
        <v>40406</v>
      </c>
    </row>
    <row r="50" spans="1:9" x14ac:dyDescent="0.15">
      <c r="A50" s="47">
        <v>1216046</v>
      </c>
      <c r="B50" s="47">
        <v>1216046</v>
      </c>
      <c r="C50" s="48">
        <v>40267</v>
      </c>
      <c r="D50" s="49">
        <v>150000</v>
      </c>
      <c r="E50" s="48">
        <v>40262</v>
      </c>
      <c r="F50" s="47" t="s">
        <v>74</v>
      </c>
      <c r="G50" s="49">
        <v>16883.689999999999</v>
      </c>
      <c r="H50" s="48">
        <v>40406</v>
      </c>
      <c r="I50" s="48">
        <v>40407</v>
      </c>
    </row>
    <row r="51" spans="1:9" x14ac:dyDescent="0.15">
      <c r="A51" s="47">
        <v>1216046</v>
      </c>
      <c r="B51" s="47">
        <v>1216046</v>
      </c>
      <c r="C51" s="48">
        <v>40267</v>
      </c>
      <c r="D51" s="49">
        <v>150000</v>
      </c>
      <c r="E51" s="48">
        <v>40267</v>
      </c>
      <c r="F51" s="47" t="s">
        <v>62</v>
      </c>
      <c r="G51" s="49">
        <v>59.18</v>
      </c>
      <c r="H51" s="48">
        <v>40406</v>
      </c>
      <c r="I51" s="48">
        <v>40407</v>
      </c>
    </row>
    <row r="52" spans="1:9" x14ac:dyDescent="0.15">
      <c r="A52" s="47">
        <v>1163939</v>
      </c>
      <c r="B52" s="47">
        <v>1163939</v>
      </c>
      <c r="C52" s="48">
        <v>40267</v>
      </c>
      <c r="D52" s="49">
        <v>150000</v>
      </c>
      <c r="E52" s="48">
        <v>40267</v>
      </c>
      <c r="F52" s="47" t="s">
        <v>62</v>
      </c>
      <c r="G52" s="49">
        <v>978.67</v>
      </c>
      <c r="H52" s="48">
        <v>40276</v>
      </c>
      <c r="I52" s="48">
        <v>40276</v>
      </c>
    </row>
    <row r="53" spans="1:9" x14ac:dyDescent="0.15">
      <c r="A53" s="47">
        <v>202796340</v>
      </c>
      <c r="B53" s="47" t="s">
        <v>76</v>
      </c>
      <c r="C53" s="48">
        <v>40267</v>
      </c>
      <c r="D53" s="49">
        <v>0</v>
      </c>
      <c r="E53" s="48">
        <v>40267</v>
      </c>
      <c r="F53" s="47" t="s">
        <v>62</v>
      </c>
      <c r="G53" s="50">
        <v>-59.18</v>
      </c>
      <c r="H53" s="48">
        <v>40446</v>
      </c>
      <c r="I53" s="48">
        <v>40446</v>
      </c>
    </row>
    <row r="54" spans="1:9" x14ac:dyDescent="0.15">
      <c r="A54" s="47">
        <v>1216045</v>
      </c>
      <c r="B54" s="47">
        <v>1216045</v>
      </c>
      <c r="C54" s="48">
        <v>40267</v>
      </c>
      <c r="D54" s="49">
        <v>0</v>
      </c>
      <c r="E54" s="48">
        <v>40267</v>
      </c>
      <c r="F54" s="47" t="s">
        <v>62</v>
      </c>
      <c r="G54" s="50">
        <v>-978.67</v>
      </c>
      <c r="H54" s="48">
        <v>40406</v>
      </c>
      <c r="I54" s="48">
        <v>40406</v>
      </c>
    </row>
    <row r="55" spans="1:9" x14ac:dyDescent="0.15">
      <c r="A55" s="47">
        <v>1216046</v>
      </c>
      <c r="B55" s="47">
        <v>1216046</v>
      </c>
      <c r="C55" s="48">
        <v>40267</v>
      </c>
      <c r="D55" s="49">
        <v>150000</v>
      </c>
      <c r="E55" s="48">
        <v>40293</v>
      </c>
      <c r="F55" s="47" t="s">
        <v>78</v>
      </c>
      <c r="G55" s="49">
        <v>32386.639999999999</v>
      </c>
      <c r="H55" s="48">
        <v>40406</v>
      </c>
      <c r="I55" s="48">
        <v>40407</v>
      </c>
    </row>
    <row r="56" spans="1:9" x14ac:dyDescent="0.15">
      <c r="A56" s="47">
        <v>202796340</v>
      </c>
      <c r="B56" s="47" t="s">
        <v>76</v>
      </c>
      <c r="C56" s="48">
        <v>40267</v>
      </c>
      <c r="D56" s="49">
        <v>0</v>
      </c>
      <c r="E56" s="48">
        <v>40293</v>
      </c>
      <c r="F56" s="47" t="s">
        <v>79</v>
      </c>
      <c r="G56" s="50">
        <v>-100670.49</v>
      </c>
      <c r="H56" s="48">
        <v>40446</v>
      </c>
      <c r="I56" s="48">
        <v>40446</v>
      </c>
    </row>
    <row r="57" spans="1:9" x14ac:dyDescent="0.15">
      <c r="A57" s="47">
        <v>202796340</v>
      </c>
      <c r="B57" s="47" t="s">
        <v>76</v>
      </c>
      <c r="C57" s="48">
        <v>40267</v>
      </c>
      <c r="D57" s="49">
        <v>0</v>
      </c>
      <c r="E57" s="48">
        <v>40293</v>
      </c>
      <c r="F57" s="47" t="s">
        <v>78</v>
      </c>
      <c r="G57" s="50">
        <v>-32386.639999999999</v>
      </c>
      <c r="H57" s="48">
        <v>40446</v>
      </c>
      <c r="I57" s="48">
        <v>40446</v>
      </c>
    </row>
    <row r="58" spans="1:9" x14ac:dyDescent="0.15">
      <c r="A58" s="47">
        <v>1216046</v>
      </c>
      <c r="B58" s="47">
        <v>1216046</v>
      </c>
      <c r="C58" s="48">
        <v>40267</v>
      </c>
      <c r="D58" s="49">
        <v>150000</v>
      </c>
      <c r="E58" s="48">
        <v>40293</v>
      </c>
      <c r="F58" s="47" t="s">
        <v>79</v>
      </c>
      <c r="G58" s="49">
        <v>100670.49</v>
      </c>
      <c r="H58" s="48">
        <v>40406</v>
      </c>
      <c r="I58" s="48">
        <v>40407</v>
      </c>
    </row>
    <row r="59" spans="1:9" x14ac:dyDescent="0.15">
      <c r="A59" s="47">
        <v>1182810</v>
      </c>
      <c r="B59" s="47">
        <v>1182810</v>
      </c>
      <c r="C59" s="48">
        <v>40323</v>
      </c>
      <c r="D59" s="49">
        <v>219000</v>
      </c>
      <c r="E59" s="48">
        <v>40262</v>
      </c>
      <c r="F59" s="47" t="s">
        <v>74</v>
      </c>
      <c r="G59" s="49">
        <v>34626.43</v>
      </c>
      <c r="H59" s="48">
        <v>40325</v>
      </c>
      <c r="I59" s="48">
        <v>40326</v>
      </c>
    </row>
    <row r="60" spans="1:9" x14ac:dyDescent="0.15">
      <c r="A60" s="47">
        <v>202796277</v>
      </c>
      <c r="B60" s="47" t="s">
        <v>80</v>
      </c>
      <c r="C60" s="48">
        <v>40323</v>
      </c>
      <c r="D60" s="49">
        <v>219000</v>
      </c>
      <c r="E60" s="48">
        <v>40262</v>
      </c>
      <c r="F60" s="47" t="s">
        <v>74</v>
      </c>
      <c r="G60" s="49">
        <v>16775.88</v>
      </c>
      <c r="H60" s="48">
        <v>40466</v>
      </c>
      <c r="I60" s="48">
        <v>40482</v>
      </c>
    </row>
    <row r="61" spans="1:9" x14ac:dyDescent="0.15">
      <c r="A61" s="47">
        <v>1216047</v>
      </c>
      <c r="B61" s="47">
        <v>1216047</v>
      </c>
      <c r="C61" s="48">
        <v>40323</v>
      </c>
      <c r="D61" s="49">
        <v>0</v>
      </c>
      <c r="E61" s="48">
        <v>40262</v>
      </c>
      <c r="F61" s="47" t="s">
        <v>74</v>
      </c>
      <c r="G61" s="50">
        <v>-34626.43</v>
      </c>
      <c r="H61" s="48">
        <v>40406</v>
      </c>
      <c r="I61" s="48">
        <v>40406</v>
      </c>
    </row>
    <row r="62" spans="1:9" x14ac:dyDescent="0.15">
      <c r="A62" s="47">
        <v>202796277</v>
      </c>
      <c r="B62" s="47" t="s">
        <v>80</v>
      </c>
      <c r="C62" s="48">
        <v>40323</v>
      </c>
      <c r="D62" s="49">
        <v>219000</v>
      </c>
      <c r="E62" s="48">
        <v>40293</v>
      </c>
      <c r="F62" s="47" t="s">
        <v>79</v>
      </c>
      <c r="G62" s="49">
        <v>134389.24</v>
      </c>
      <c r="H62" s="48">
        <v>40466</v>
      </c>
      <c r="I62" s="48">
        <v>40482</v>
      </c>
    </row>
    <row r="63" spans="1:9" x14ac:dyDescent="0.15">
      <c r="A63" s="47">
        <v>202796277</v>
      </c>
      <c r="B63" s="47" t="s">
        <v>80</v>
      </c>
      <c r="C63" s="48">
        <v>40323</v>
      </c>
      <c r="D63" s="49">
        <v>219000</v>
      </c>
      <c r="E63" s="48">
        <v>40293</v>
      </c>
      <c r="F63" s="47" t="s">
        <v>78</v>
      </c>
      <c r="G63" s="49">
        <v>32386.639999999999</v>
      </c>
      <c r="H63" s="48">
        <v>40466</v>
      </c>
      <c r="I63" s="48">
        <v>40482</v>
      </c>
    </row>
    <row r="64" spans="1:9" x14ac:dyDescent="0.15">
      <c r="A64" s="47">
        <v>202796272</v>
      </c>
      <c r="B64" s="47" t="s">
        <v>81</v>
      </c>
      <c r="C64" s="48">
        <v>40323</v>
      </c>
      <c r="D64" s="49">
        <v>0</v>
      </c>
      <c r="E64" s="48">
        <v>40293</v>
      </c>
      <c r="F64" s="47" t="s">
        <v>79</v>
      </c>
      <c r="G64" s="50">
        <v>-33718.75</v>
      </c>
      <c r="H64" s="48">
        <v>40446</v>
      </c>
      <c r="I64" s="48">
        <v>40446</v>
      </c>
    </row>
    <row r="65" spans="1:9" x14ac:dyDescent="0.15">
      <c r="A65" s="47">
        <v>1216047</v>
      </c>
      <c r="B65" s="47">
        <v>1216047</v>
      </c>
      <c r="C65" s="48">
        <v>40323</v>
      </c>
      <c r="D65" s="49">
        <v>0</v>
      </c>
      <c r="E65" s="48">
        <v>40293</v>
      </c>
      <c r="F65" s="47" t="s">
        <v>78</v>
      </c>
      <c r="G65" s="50">
        <v>-32386.639999999999</v>
      </c>
      <c r="H65" s="48">
        <v>40406</v>
      </c>
      <c r="I65" s="48">
        <v>40406</v>
      </c>
    </row>
    <row r="66" spans="1:9" x14ac:dyDescent="0.15">
      <c r="A66" s="47">
        <v>1216047</v>
      </c>
      <c r="B66" s="47">
        <v>1216047</v>
      </c>
      <c r="C66" s="48">
        <v>40323</v>
      </c>
      <c r="D66" s="49">
        <v>0</v>
      </c>
      <c r="E66" s="48">
        <v>40293</v>
      </c>
      <c r="F66" s="47" t="s">
        <v>79</v>
      </c>
      <c r="G66" s="50">
        <v>-134389.24</v>
      </c>
      <c r="H66" s="48">
        <v>40406</v>
      </c>
      <c r="I66" s="48">
        <v>40406</v>
      </c>
    </row>
    <row r="67" spans="1:9" x14ac:dyDescent="0.15">
      <c r="A67" s="47">
        <v>1216048</v>
      </c>
      <c r="B67" s="47">
        <v>1216048</v>
      </c>
      <c r="C67" s="48">
        <v>40323</v>
      </c>
      <c r="D67" s="49">
        <v>219000</v>
      </c>
      <c r="E67" s="48">
        <v>40293</v>
      </c>
      <c r="F67" s="47" t="s">
        <v>79</v>
      </c>
      <c r="G67" s="49">
        <v>33718.75</v>
      </c>
      <c r="H67" s="48">
        <v>40406</v>
      </c>
      <c r="I67" s="48">
        <v>40407</v>
      </c>
    </row>
    <row r="68" spans="1:9" x14ac:dyDescent="0.15">
      <c r="A68" s="47">
        <v>1182810</v>
      </c>
      <c r="B68" s="47">
        <v>1182810</v>
      </c>
      <c r="C68" s="48">
        <v>40323</v>
      </c>
      <c r="D68" s="49">
        <v>219000</v>
      </c>
      <c r="E68" s="48">
        <v>40293</v>
      </c>
      <c r="F68" s="47" t="s">
        <v>79</v>
      </c>
      <c r="G68" s="49">
        <v>134389.24</v>
      </c>
      <c r="H68" s="48">
        <v>40325</v>
      </c>
      <c r="I68" s="48">
        <v>40326</v>
      </c>
    </row>
    <row r="69" spans="1:9" x14ac:dyDescent="0.15">
      <c r="A69" s="47">
        <v>1182810</v>
      </c>
      <c r="B69" s="47">
        <v>1182810</v>
      </c>
      <c r="C69" s="48">
        <v>40323</v>
      </c>
      <c r="D69" s="49">
        <v>219000</v>
      </c>
      <c r="E69" s="48">
        <v>40293</v>
      </c>
      <c r="F69" s="47" t="s">
        <v>78</v>
      </c>
      <c r="G69" s="49">
        <v>32386.639999999999</v>
      </c>
      <c r="H69" s="48">
        <v>40325</v>
      </c>
      <c r="I69" s="48">
        <v>40326</v>
      </c>
    </row>
    <row r="70" spans="1:9" x14ac:dyDescent="0.15">
      <c r="A70" s="47">
        <v>1216048</v>
      </c>
      <c r="B70" s="47">
        <v>1216048</v>
      </c>
      <c r="C70" s="48">
        <v>40323</v>
      </c>
      <c r="D70" s="49">
        <v>219000</v>
      </c>
      <c r="E70" s="48">
        <v>40323</v>
      </c>
      <c r="F70" s="47" t="s">
        <v>82</v>
      </c>
      <c r="G70" s="49">
        <v>31677.07</v>
      </c>
      <c r="H70" s="48">
        <v>40406</v>
      </c>
      <c r="I70" s="48">
        <v>40407</v>
      </c>
    </row>
    <row r="71" spans="1:9" x14ac:dyDescent="0.15">
      <c r="A71" s="47">
        <v>202796272</v>
      </c>
      <c r="B71" s="47" t="s">
        <v>81</v>
      </c>
      <c r="C71" s="48">
        <v>40323</v>
      </c>
      <c r="D71" s="49">
        <v>0</v>
      </c>
      <c r="E71" s="48">
        <v>40323</v>
      </c>
      <c r="F71" s="47" t="s">
        <v>83</v>
      </c>
      <c r="G71" s="50">
        <v>-135098.81</v>
      </c>
      <c r="H71" s="48">
        <v>40446</v>
      </c>
      <c r="I71" s="48">
        <v>40446</v>
      </c>
    </row>
    <row r="72" spans="1:9" x14ac:dyDescent="0.15">
      <c r="A72" s="47">
        <v>1182810</v>
      </c>
      <c r="B72" s="47">
        <v>1182810</v>
      </c>
      <c r="C72" s="48">
        <v>40323</v>
      </c>
      <c r="D72" s="49">
        <v>219000</v>
      </c>
      <c r="E72" s="48">
        <v>40323</v>
      </c>
      <c r="F72" s="47" t="s">
        <v>62</v>
      </c>
      <c r="G72" s="49">
        <v>4921.8999999999996</v>
      </c>
      <c r="H72" s="48">
        <v>40325</v>
      </c>
      <c r="I72" s="48">
        <v>40326</v>
      </c>
    </row>
    <row r="73" spans="1:9" x14ac:dyDescent="0.15">
      <c r="A73" s="47">
        <v>1216047</v>
      </c>
      <c r="B73" s="47">
        <v>1216047</v>
      </c>
      <c r="C73" s="48">
        <v>40323</v>
      </c>
      <c r="D73" s="49">
        <v>0</v>
      </c>
      <c r="E73" s="48">
        <v>40323</v>
      </c>
      <c r="F73" s="47" t="s">
        <v>82</v>
      </c>
      <c r="G73" s="50">
        <v>-12675.79</v>
      </c>
      <c r="H73" s="48">
        <v>40406</v>
      </c>
      <c r="I73" s="48">
        <v>40406</v>
      </c>
    </row>
    <row r="74" spans="1:9" x14ac:dyDescent="0.15">
      <c r="A74" s="47">
        <v>1216047</v>
      </c>
      <c r="B74" s="47">
        <v>1216047</v>
      </c>
      <c r="C74" s="48">
        <v>40323</v>
      </c>
      <c r="D74" s="49">
        <v>0</v>
      </c>
      <c r="E74" s="48">
        <v>40323</v>
      </c>
      <c r="F74" s="47" t="s">
        <v>62</v>
      </c>
      <c r="G74" s="50">
        <v>-4921.8999999999996</v>
      </c>
      <c r="H74" s="48">
        <v>40406</v>
      </c>
      <c r="I74" s="48">
        <v>40406</v>
      </c>
    </row>
    <row r="75" spans="1:9" x14ac:dyDescent="0.15">
      <c r="A75" s="47">
        <v>1182810</v>
      </c>
      <c r="B75" s="47">
        <v>1182810</v>
      </c>
      <c r="C75" s="48">
        <v>40323</v>
      </c>
      <c r="D75" s="49">
        <v>219000</v>
      </c>
      <c r="E75" s="48">
        <v>40323</v>
      </c>
      <c r="F75" s="47" t="s">
        <v>82</v>
      </c>
      <c r="G75" s="49">
        <v>12675.79</v>
      </c>
      <c r="H75" s="48">
        <v>40325</v>
      </c>
      <c r="I75" s="48">
        <v>40326</v>
      </c>
    </row>
    <row r="76" spans="1:9" x14ac:dyDescent="0.15">
      <c r="A76" s="47">
        <v>202796272</v>
      </c>
      <c r="B76" s="47" t="s">
        <v>81</v>
      </c>
      <c r="C76" s="48">
        <v>40323</v>
      </c>
      <c r="D76" s="49">
        <v>0</v>
      </c>
      <c r="E76" s="48">
        <v>40323</v>
      </c>
      <c r="F76" s="47" t="s">
        <v>82</v>
      </c>
      <c r="G76" s="50">
        <v>-31677.07</v>
      </c>
      <c r="H76" s="48">
        <v>40446</v>
      </c>
      <c r="I76" s="48">
        <v>40446</v>
      </c>
    </row>
    <row r="77" spans="1:9" x14ac:dyDescent="0.15">
      <c r="A77" s="47">
        <v>1216048</v>
      </c>
      <c r="B77" s="47">
        <v>1216048</v>
      </c>
      <c r="C77" s="48">
        <v>40323</v>
      </c>
      <c r="D77" s="49">
        <v>219000</v>
      </c>
      <c r="E77" s="48">
        <v>40323</v>
      </c>
      <c r="F77" s="47" t="s">
        <v>83</v>
      </c>
      <c r="G77" s="49">
        <v>135098.81</v>
      </c>
      <c r="H77" s="48">
        <v>40406</v>
      </c>
      <c r="I77" s="48">
        <v>40407</v>
      </c>
    </row>
    <row r="78" spans="1:9" x14ac:dyDescent="0.15">
      <c r="A78" s="47">
        <v>202796277</v>
      </c>
      <c r="B78" s="47" t="s">
        <v>80</v>
      </c>
      <c r="C78" s="48">
        <v>40323</v>
      </c>
      <c r="D78" s="49">
        <v>219000</v>
      </c>
      <c r="E78" s="48">
        <v>40323</v>
      </c>
      <c r="F78" s="47" t="s">
        <v>82</v>
      </c>
      <c r="G78" s="49">
        <v>31239.73</v>
      </c>
      <c r="H78" s="48">
        <v>40466</v>
      </c>
      <c r="I78" s="48">
        <v>40482</v>
      </c>
    </row>
    <row r="79" spans="1:9" x14ac:dyDescent="0.15">
      <c r="A79" s="47">
        <v>202796272</v>
      </c>
      <c r="B79" s="47" t="s">
        <v>81</v>
      </c>
      <c r="C79" s="48">
        <v>40323</v>
      </c>
      <c r="D79" s="49">
        <v>0</v>
      </c>
      <c r="E79" s="48">
        <v>40354</v>
      </c>
      <c r="F79" s="47" t="s">
        <v>84</v>
      </c>
      <c r="G79" s="50">
        <v>-18505.37</v>
      </c>
      <c r="H79" s="48">
        <v>40446</v>
      </c>
      <c r="I79" s="48">
        <v>40446</v>
      </c>
    </row>
    <row r="80" spans="1:9" x14ac:dyDescent="0.15">
      <c r="A80" s="47">
        <v>1216048</v>
      </c>
      <c r="B80" s="47">
        <v>1216048</v>
      </c>
      <c r="C80" s="48">
        <v>40323</v>
      </c>
      <c r="D80" s="49">
        <v>219000</v>
      </c>
      <c r="E80" s="48">
        <v>40354</v>
      </c>
      <c r="F80" s="47" t="s">
        <v>84</v>
      </c>
      <c r="G80" s="49">
        <v>18505.37</v>
      </c>
      <c r="H80" s="48">
        <v>40406</v>
      </c>
      <c r="I80" s="48">
        <v>40407</v>
      </c>
    </row>
    <row r="81" spans="1:9" x14ac:dyDescent="0.15">
      <c r="A81" s="47">
        <v>202796277</v>
      </c>
      <c r="B81" s="47" t="s">
        <v>80</v>
      </c>
      <c r="C81" s="48">
        <v>40323</v>
      </c>
      <c r="D81" s="49">
        <v>219000</v>
      </c>
      <c r="E81" s="47"/>
      <c r="F81" s="47" t="s">
        <v>62</v>
      </c>
      <c r="G81" s="49">
        <v>4208.51</v>
      </c>
      <c r="H81" s="48">
        <v>40466</v>
      </c>
      <c r="I81" s="48">
        <v>40482</v>
      </c>
    </row>
    <row r="82" spans="1:9" x14ac:dyDescent="0.15">
      <c r="A82" s="47">
        <v>202796189</v>
      </c>
      <c r="B82" s="47" t="s">
        <v>85</v>
      </c>
      <c r="C82" s="48">
        <v>40403</v>
      </c>
      <c r="D82" s="49">
        <v>150000</v>
      </c>
      <c r="E82" s="48">
        <v>40323</v>
      </c>
      <c r="F82" s="47" t="s">
        <v>83</v>
      </c>
      <c r="G82" s="49">
        <v>133709.17000000001</v>
      </c>
      <c r="H82" s="48">
        <v>40466</v>
      </c>
      <c r="I82" s="48">
        <v>40482</v>
      </c>
    </row>
    <row r="83" spans="1:9" x14ac:dyDescent="0.15">
      <c r="A83" s="47">
        <v>202796189</v>
      </c>
      <c r="B83" s="47" t="s">
        <v>85</v>
      </c>
      <c r="C83" s="48">
        <v>40403</v>
      </c>
      <c r="D83" s="49">
        <v>150000</v>
      </c>
      <c r="E83" s="48">
        <v>40323</v>
      </c>
      <c r="F83" s="47" t="s">
        <v>82</v>
      </c>
      <c r="G83" s="49">
        <v>437.34</v>
      </c>
      <c r="H83" s="48">
        <v>40466</v>
      </c>
      <c r="I83" s="48">
        <v>40482</v>
      </c>
    </row>
    <row r="84" spans="1:9" x14ac:dyDescent="0.15">
      <c r="A84" s="47">
        <v>1216179</v>
      </c>
      <c r="B84" s="47">
        <v>1216179</v>
      </c>
      <c r="C84" s="48">
        <v>40403</v>
      </c>
      <c r="D84" s="49">
        <v>150000</v>
      </c>
      <c r="E84" s="48">
        <v>40354</v>
      </c>
      <c r="F84" s="47" t="s">
        <v>84</v>
      </c>
      <c r="G84" s="49">
        <v>12458.38</v>
      </c>
      <c r="H84" s="48">
        <v>40406</v>
      </c>
      <c r="I84" s="48">
        <v>40406</v>
      </c>
    </row>
    <row r="85" spans="1:9" x14ac:dyDescent="0.15">
      <c r="A85" s="47">
        <v>202796185</v>
      </c>
      <c r="B85" s="47" t="s">
        <v>86</v>
      </c>
      <c r="C85" s="48">
        <v>40403</v>
      </c>
      <c r="D85" s="49">
        <v>0</v>
      </c>
      <c r="E85" s="48">
        <v>40354</v>
      </c>
      <c r="F85" s="47" t="s">
        <v>84</v>
      </c>
      <c r="G85" s="50">
        <v>-12458.38</v>
      </c>
      <c r="H85" s="48">
        <v>40446</v>
      </c>
      <c r="I85" s="48">
        <v>40446</v>
      </c>
    </row>
    <row r="86" spans="1:9" x14ac:dyDescent="0.15">
      <c r="A86" s="47">
        <v>1216179</v>
      </c>
      <c r="B86" s="47">
        <v>1216179</v>
      </c>
      <c r="C86" s="48">
        <v>40403</v>
      </c>
      <c r="D86" s="49">
        <v>150000</v>
      </c>
      <c r="E86" s="48">
        <v>40354</v>
      </c>
      <c r="F86" s="47" t="s">
        <v>87</v>
      </c>
      <c r="G86" s="49">
        <v>130137.41</v>
      </c>
      <c r="H86" s="48">
        <v>40406</v>
      </c>
      <c r="I86" s="48">
        <v>40406</v>
      </c>
    </row>
    <row r="87" spans="1:9" x14ac:dyDescent="0.15">
      <c r="A87" s="47">
        <v>202796185</v>
      </c>
      <c r="B87" s="47" t="s">
        <v>86</v>
      </c>
      <c r="C87" s="48">
        <v>40403</v>
      </c>
      <c r="D87" s="49">
        <v>0</v>
      </c>
      <c r="E87" s="48">
        <v>40354</v>
      </c>
      <c r="F87" s="47" t="s">
        <v>87</v>
      </c>
      <c r="G87" s="50">
        <v>-130137.41</v>
      </c>
      <c r="H87" s="48">
        <v>40446</v>
      </c>
      <c r="I87" s="48">
        <v>40446</v>
      </c>
    </row>
    <row r="88" spans="1:9" x14ac:dyDescent="0.15">
      <c r="A88" s="47">
        <v>202796185</v>
      </c>
      <c r="B88" s="47" t="s">
        <v>86</v>
      </c>
      <c r="C88" s="48">
        <v>40403</v>
      </c>
      <c r="D88" s="49">
        <v>0</v>
      </c>
      <c r="E88" s="48">
        <v>40403</v>
      </c>
      <c r="F88" s="47" t="s">
        <v>62</v>
      </c>
      <c r="G88" s="50">
        <v>-7404.21</v>
      </c>
      <c r="H88" s="48">
        <v>40446</v>
      </c>
      <c r="I88" s="48">
        <v>40446</v>
      </c>
    </row>
    <row r="89" spans="1:9" x14ac:dyDescent="0.15">
      <c r="A89" s="47">
        <v>1216179</v>
      </c>
      <c r="B89" s="47">
        <v>1216179</v>
      </c>
      <c r="C89" s="48">
        <v>40403</v>
      </c>
      <c r="D89" s="49">
        <v>150000</v>
      </c>
      <c r="E89" s="48">
        <v>40403</v>
      </c>
      <c r="F89" s="47" t="s">
        <v>62</v>
      </c>
      <c r="G89" s="49">
        <v>7404.21</v>
      </c>
      <c r="H89" s="48">
        <v>40406</v>
      </c>
      <c r="I89" s="48">
        <v>40406</v>
      </c>
    </row>
    <row r="90" spans="1:9" x14ac:dyDescent="0.15">
      <c r="A90" s="47">
        <v>202796189</v>
      </c>
      <c r="B90" s="47" t="s">
        <v>85</v>
      </c>
      <c r="C90" s="48">
        <v>40403</v>
      </c>
      <c r="D90" s="49">
        <v>150000</v>
      </c>
      <c r="E90" s="47"/>
      <c r="F90" s="47" t="s">
        <v>62</v>
      </c>
      <c r="G90" s="49">
        <v>15853.49</v>
      </c>
      <c r="H90" s="48">
        <v>40466</v>
      </c>
      <c r="I90" s="48">
        <v>40482</v>
      </c>
    </row>
    <row r="91" spans="1:9" x14ac:dyDescent="0.15">
      <c r="A91" s="47">
        <v>1221724</v>
      </c>
      <c r="B91" s="47">
        <v>1221724</v>
      </c>
      <c r="C91" s="48">
        <v>40407</v>
      </c>
      <c r="D91" s="49">
        <v>0</v>
      </c>
      <c r="E91" s="48">
        <v>40354</v>
      </c>
      <c r="F91" s="47" t="s">
        <v>87</v>
      </c>
      <c r="G91" s="50">
        <v>-5674.72</v>
      </c>
      <c r="H91" s="48">
        <v>40416</v>
      </c>
      <c r="I91" s="48">
        <v>40416</v>
      </c>
    </row>
    <row r="92" spans="1:9" x14ac:dyDescent="0.15">
      <c r="A92" s="47">
        <v>1217964</v>
      </c>
      <c r="B92" s="47">
        <v>1217964</v>
      </c>
      <c r="C92" s="48">
        <v>40407</v>
      </c>
      <c r="D92" s="49">
        <v>20580</v>
      </c>
      <c r="E92" s="48">
        <v>40354</v>
      </c>
      <c r="F92" s="47" t="s">
        <v>87</v>
      </c>
      <c r="G92" s="49">
        <v>5674.72</v>
      </c>
      <c r="H92" s="48">
        <v>40408</v>
      </c>
      <c r="I92" s="48">
        <v>40408</v>
      </c>
    </row>
    <row r="93" spans="1:9" x14ac:dyDescent="0.15">
      <c r="A93" s="47">
        <v>1217964</v>
      </c>
      <c r="B93" s="47">
        <v>1217964</v>
      </c>
      <c r="C93" s="48">
        <v>40407</v>
      </c>
      <c r="D93" s="49">
        <v>20580</v>
      </c>
      <c r="E93" s="48">
        <v>40384</v>
      </c>
      <c r="F93" s="47" t="s">
        <v>88</v>
      </c>
      <c r="G93" s="49">
        <v>14421.91</v>
      </c>
      <c r="H93" s="48">
        <v>40408</v>
      </c>
      <c r="I93" s="48">
        <v>40408</v>
      </c>
    </row>
    <row r="94" spans="1:9" x14ac:dyDescent="0.15">
      <c r="A94" s="47">
        <v>1221724</v>
      </c>
      <c r="B94" s="47">
        <v>1221724</v>
      </c>
      <c r="C94" s="48">
        <v>40407</v>
      </c>
      <c r="D94" s="49">
        <v>0</v>
      </c>
      <c r="E94" s="48">
        <v>40384</v>
      </c>
      <c r="F94" s="47" t="s">
        <v>88</v>
      </c>
      <c r="G94" s="50">
        <v>-14421.91</v>
      </c>
      <c r="H94" s="48">
        <v>40416</v>
      </c>
      <c r="I94" s="48">
        <v>40416</v>
      </c>
    </row>
    <row r="95" spans="1:9" x14ac:dyDescent="0.15">
      <c r="A95" s="47">
        <v>1221724</v>
      </c>
      <c r="B95" s="47">
        <v>1221724</v>
      </c>
      <c r="C95" s="48">
        <v>40407</v>
      </c>
      <c r="D95" s="49">
        <v>0</v>
      </c>
      <c r="E95" s="48">
        <v>40407</v>
      </c>
      <c r="F95" s="47" t="s">
        <v>62</v>
      </c>
      <c r="G95" s="50">
        <v>-483.37</v>
      </c>
      <c r="H95" s="48">
        <v>40416</v>
      </c>
      <c r="I95" s="48">
        <v>40416</v>
      </c>
    </row>
    <row r="96" spans="1:9" x14ac:dyDescent="0.15">
      <c r="A96" s="47">
        <v>1217964</v>
      </c>
      <c r="B96" s="47">
        <v>1217964</v>
      </c>
      <c r="C96" s="48">
        <v>40407</v>
      </c>
      <c r="D96" s="49">
        <v>20580</v>
      </c>
      <c r="E96" s="48">
        <v>40407</v>
      </c>
      <c r="F96" s="47" t="s">
        <v>62</v>
      </c>
      <c r="G96" s="49">
        <v>483.37</v>
      </c>
      <c r="H96" s="48">
        <v>40408</v>
      </c>
      <c r="I96" s="48">
        <v>40408</v>
      </c>
    </row>
    <row r="97" spans="1:9" x14ac:dyDescent="0.15">
      <c r="A97" s="47">
        <v>202905870</v>
      </c>
      <c r="B97" s="47" t="s">
        <v>89</v>
      </c>
      <c r="C97" s="48">
        <v>40465</v>
      </c>
      <c r="D97" s="49">
        <v>150000</v>
      </c>
      <c r="E97" s="48">
        <v>40323</v>
      </c>
      <c r="F97" s="47" t="s">
        <v>83</v>
      </c>
      <c r="G97" s="49">
        <v>1389.64</v>
      </c>
      <c r="H97" s="48">
        <v>40486</v>
      </c>
      <c r="I97" s="48">
        <v>40486</v>
      </c>
    </row>
    <row r="98" spans="1:9" x14ac:dyDescent="0.15">
      <c r="A98" s="47">
        <v>202905870</v>
      </c>
      <c r="B98" s="47" t="s">
        <v>89</v>
      </c>
      <c r="C98" s="48">
        <v>40465</v>
      </c>
      <c r="D98" s="49">
        <v>150000</v>
      </c>
      <c r="E98" s="48">
        <v>40354</v>
      </c>
      <c r="F98" s="47" t="s">
        <v>87</v>
      </c>
      <c r="G98" s="49">
        <v>94624.87</v>
      </c>
      <c r="H98" s="48">
        <v>40486</v>
      </c>
      <c r="I98" s="48">
        <v>40486</v>
      </c>
    </row>
    <row r="99" spans="1:9" x14ac:dyDescent="0.15">
      <c r="A99" s="47">
        <v>202905870</v>
      </c>
      <c r="B99" s="47" t="s">
        <v>89</v>
      </c>
      <c r="C99" s="48">
        <v>40465</v>
      </c>
      <c r="D99" s="49">
        <v>150000</v>
      </c>
      <c r="E99" s="48">
        <v>40354</v>
      </c>
      <c r="F99" s="47" t="s">
        <v>84</v>
      </c>
      <c r="G99" s="49">
        <v>30963.75</v>
      </c>
      <c r="H99" s="48">
        <v>40486</v>
      </c>
      <c r="I99" s="48">
        <v>40486</v>
      </c>
    </row>
    <row r="100" spans="1:9" x14ac:dyDescent="0.15">
      <c r="A100" s="47">
        <v>202905870</v>
      </c>
      <c r="B100" s="47" t="s">
        <v>89</v>
      </c>
      <c r="C100" s="48">
        <v>40465</v>
      </c>
      <c r="D100" s="49">
        <v>150000</v>
      </c>
      <c r="E100" s="47"/>
      <c r="F100" s="47" t="s">
        <v>62</v>
      </c>
      <c r="G100" s="49">
        <v>23021.74</v>
      </c>
      <c r="H100" s="48">
        <v>40486</v>
      </c>
      <c r="I100" s="48">
        <v>40486</v>
      </c>
    </row>
    <row r="101" spans="1:9" x14ac:dyDescent="0.15">
      <c r="A101" s="47">
        <v>202960915</v>
      </c>
      <c r="B101" s="47" t="s">
        <v>90</v>
      </c>
      <c r="C101" s="48">
        <v>40505</v>
      </c>
      <c r="D101" s="49">
        <v>500000</v>
      </c>
      <c r="E101" s="48">
        <v>40354</v>
      </c>
      <c r="F101" s="47" t="s">
        <v>87</v>
      </c>
      <c r="G101" s="49">
        <v>41187.26</v>
      </c>
      <c r="H101" s="48">
        <v>40507</v>
      </c>
      <c r="I101" s="48">
        <v>40507</v>
      </c>
    </row>
    <row r="102" spans="1:9" x14ac:dyDescent="0.15">
      <c r="A102" s="47">
        <v>202960915</v>
      </c>
      <c r="B102" s="47" t="s">
        <v>90</v>
      </c>
      <c r="C102" s="48">
        <v>40505</v>
      </c>
      <c r="D102" s="49">
        <v>500000</v>
      </c>
      <c r="E102" s="48">
        <v>40384</v>
      </c>
      <c r="F102" s="47" t="s">
        <v>91</v>
      </c>
      <c r="G102" s="49">
        <v>136529.22</v>
      </c>
      <c r="H102" s="48">
        <v>40507</v>
      </c>
      <c r="I102" s="48">
        <v>40507</v>
      </c>
    </row>
    <row r="103" spans="1:9" x14ac:dyDescent="0.15">
      <c r="A103" s="47">
        <v>202960915</v>
      </c>
      <c r="B103" s="47" t="s">
        <v>90</v>
      </c>
      <c r="C103" s="48">
        <v>40505</v>
      </c>
      <c r="D103" s="49">
        <v>500000</v>
      </c>
      <c r="E103" s="48">
        <v>40384</v>
      </c>
      <c r="F103" s="47" t="s">
        <v>88</v>
      </c>
      <c r="G103" s="49">
        <v>30246.66</v>
      </c>
      <c r="H103" s="48">
        <v>40507</v>
      </c>
      <c r="I103" s="48">
        <v>40507</v>
      </c>
    </row>
    <row r="104" spans="1:9" x14ac:dyDescent="0.15">
      <c r="A104" s="47">
        <v>202960915</v>
      </c>
      <c r="B104" s="47" t="s">
        <v>90</v>
      </c>
      <c r="C104" s="48">
        <v>40505</v>
      </c>
      <c r="D104" s="49">
        <v>500000</v>
      </c>
      <c r="E104" s="48">
        <v>40415</v>
      </c>
      <c r="F104" s="47" t="s">
        <v>92</v>
      </c>
      <c r="G104" s="49">
        <v>29525.78</v>
      </c>
      <c r="H104" s="48">
        <v>40507</v>
      </c>
      <c r="I104" s="48">
        <v>40507</v>
      </c>
    </row>
    <row r="105" spans="1:9" x14ac:dyDescent="0.15">
      <c r="A105" s="47">
        <v>202960915</v>
      </c>
      <c r="B105" s="47" t="s">
        <v>90</v>
      </c>
      <c r="C105" s="48">
        <v>40505</v>
      </c>
      <c r="D105" s="49">
        <v>500000</v>
      </c>
      <c r="E105" s="48">
        <v>40415</v>
      </c>
      <c r="F105" s="47" t="s">
        <v>93</v>
      </c>
      <c r="G105" s="49">
        <v>137250.1</v>
      </c>
      <c r="H105" s="48">
        <v>40507</v>
      </c>
      <c r="I105" s="48">
        <v>40507</v>
      </c>
    </row>
    <row r="106" spans="1:9" x14ac:dyDescent="0.15">
      <c r="A106" s="47">
        <v>202960915</v>
      </c>
      <c r="B106" s="47" t="s">
        <v>90</v>
      </c>
      <c r="C106" s="48">
        <v>40505</v>
      </c>
      <c r="D106" s="49">
        <v>500000</v>
      </c>
      <c r="E106" s="48">
        <v>40446</v>
      </c>
      <c r="F106" s="47" t="s">
        <v>94</v>
      </c>
      <c r="G106" s="49">
        <v>77669.710000000006</v>
      </c>
      <c r="H106" s="48">
        <v>40507</v>
      </c>
      <c r="I106" s="48">
        <v>40507</v>
      </c>
    </row>
    <row r="107" spans="1:9" x14ac:dyDescent="0.15">
      <c r="A107" s="47">
        <v>202960915</v>
      </c>
      <c r="B107" s="47" t="s">
        <v>90</v>
      </c>
      <c r="C107" s="48">
        <v>40505</v>
      </c>
      <c r="D107" s="49">
        <v>500000</v>
      </c>
      <c r="E107" s="48">
        <v>40446</v>
      </c>
      <c r="F107" s="47" t="s">
        <v>95</v>
      </c>
      <c r="G107" s="49">
        <v>28801.1</v>
      </c>
      <c r="H107" s="48">
        <v>40507</v>
      </c>
      <c r="I107" s="48">
        <v>40507</v>
      </c>
    </row>
    <row r="108" spans="1:9" x14ac:dyDescent="0.15">
      <c r="A108" s="47">
        <v>202960915</v>
      </c>
      <c r="B108" s="47" t="s">
        <v>90</v>
      </c>
      <c r="C108" s="48">
        <v>40505</v>
      </c>
      <c r="D108" s="49">
        <v>500000</v>
      </c>
      <c r="E108" s="47"/>
      <c r="F108" s="47" t="s">
        <v>62</v>
      </c>
      <c r="G108" s="49">
        <v>18790.169999999998</v>
      </c>
      <c r="H108" s="48">
        <v>40507</v>
      </c>
      <c r="I108" s="48">
        <v>40507</v>
      </c>
    </row>
    <row r="109" spans="1:9" x14ac:dyDescent="0.15">
      <c r="A109" s="47">
        <v>203096451</v>
      </c>
      <c r="B109" s="47" t="s">
        <v>96</v>
      </c>
      <c r="C109" s="48">
        <v>40553</v>
      </c>
      <c r="D109" s="49">
        <v>239170</v>
      </c>
      <c r="E109" s="48">
        <v>40446</v>
      </c>
      <c r="F109" s="47" t="s">
        <v>94</v>
      </c>
      <c r="G109" s="49">
        <v>60305.07</v>
      </c>
      <c r="H109" s="48">
        <v>40556</v>
      </c>
      <c r="I109" s="48">
        <v>40561</v>
      </c>
    </row>
    <row r="110" spans="1:9" x14ac:dyDescent="0.15">
      <c r="A110" s="47">
        <v>203096451</v>
      </c>
      <c r="B110" s="47" t="s">
        <v>96</v>
      </c>
      <c r="C110" s="48">
        <v>40553</v>
      </c>
      <c r="D110" s="49">
        <v>239170</v>
      </c>
      <c r="E110" s="48">
        <v>40476</v>
      </c>
      <c r="F110" s="47" t="s">
        <v>97</v>
      </c>
      <c r="G110" s="49">
        <v>135667.53</v>
      </c>
      <c r="H110" s="48">
        <v>40556</v>
      </c>
      <c r="I110" s="48">
        <v>40561</v>
      </c>
    </row>
    <row r="111" spans="1:9" x14ac:dyDescent="0.15">
      <c r="A111" s="47">
        <v>203096451</v>
      </c>
      <c r="B111" s="47" t="s">
        <v>96</v>
      </c>
      <c r="C111" s="48">
        <v>40553</v>
      </c>
      <c r="D111" s="49">
        <v>239170</v>
      </c>
      <c r="E111" s="48">
        <v>40476</v>
      </c>
      <c r="F111" s="47" t="s">
        <v>98</v>
      </c>
      <c r="G111" s="49">
        <v>28072.6</v>
      </c>
      <c r="H111" s="48">
        <v>40556</v>
      </c>
      <c r="I111" s="48">
        <v>40561</v>
      </c>
    </row>
    <row r="112" spans="1:9" x14ac:dyDescent="0.15">
      <c r="A112" s="47">
        <v>203096451</v>
      </c>
      <c r="B112" s="47" t="s">
        <v>96</v>
      </c>
      <c r="C112" s="48">
        <v>40553</v>
      </c>
      <c r="D112" s="49">
        <v>239170</v>
      </c>
      <c r="E112" s="47"/>
      <c r="F112" s="47" t="s">
        <v>62</v>
      </c>
      <c r="G112" s="49">
        <v>15124.8</v>
      </c>
      <c r="H112" s="48">
        <v>40556</v>
      </c>
      <c r="I112" s="48">
        <v>40561</v>
      </c>
    </row>
    <row r="113" spans="1:9" x14ac:dyDescent="0.15">
      <c r="A113" s="47">
        <v>203210238</v>
      </c>
      <c r="B113" s="47" t="s">
        <v>99</v>
      </c>
      <c r="C113" s="48">
        <v>40598</v>
      </c>
      <c r="D113" s="49">
        <v>140000</v>
      </c>
      <c r="E113" s="48">
        <v>40476</v>
      </c>
      <c r="F113" s="47" t="s">
        <v>97</v>
      </c>
      <c r="G113" s="49">
        <v>3035.75</v>
      </c>
      <c r="H113" s="48">
        <v>40654</v>
      </c>
      <c r="I113" s="48">
        <v>40655</v>
      </c>
    </row>
    <row r="114" spans="1:9" x14ac:dyDescent="0.15">
      <c r="A114" s="47">
        <v>203210238</v>
      </c>
      <c r="B114" s="47" t="s">
        <v>99</v>
      </c>
      <c r="C114" s="48">
        <v>40598</v>
      </c>
      <c r="D114" s="49">
        <v>140000</v>
      </c>
      <c r="E114" s="48">
        <v>40599</v>
      </c>
      <c r="F114" s="47" t="s">
        <v>100</v>
      </c>
      <c r="G114" s="49">
        <v>106868.77</v>
      </c>
      <c r="H114" s="48">
        <v>40654</v>
      </c>
      <c r="I114" s="48">
        <v>40655</v>
      </c>
    </row>
    <row r="115" spans="1:9" x14ac:dyDescent="0.15">
      <c r="A115" s="47">
        <v>203210238</v>
      </c>
      <c r="B115" s="47" t="s">
        <v>99</v>
      </c>
      <c r="C115" s="48">
        <v>40598</v>
      </c>
      <c r="D115" s="49">
        <v>140000</v>
      </c>
      <c r="E115" s="48">
        <v>40599</v>
      </c>
      <c r="F115" s="47" t="s">
        <v>101</v>
      </c>
      <c r="G115" s="49">
        <v>29998.37</v>
      </c>
      <c r="H115" s="48">
        <v>40654</v>
      </c>
      <c r="I115" s="48">
        <v>40655</v>
      </c>
    </row>
    <row r="116" spans="1:9" x14ac:dyDescent="0.15">
      <c r="A116" s="47">
        <v>203210238</v>
      </c>
      <c r="B116" s="47" t="s">
        <v>99</v>
      </c>
      <c r="C116" s="48">
        <v>40598</v>
      </c>
      <c r="D116" s="49">
        <v>140000</v>
      </c>
      <c r="E116" s="47"/>
      <c r="F116" s="47" t="s">
        <v>62</v>
      </c>
      <c r="G116" s="49">
        <v>97.11</v>
      </c>
      <c r="H116" s="48">
        <v>40654</v>
      </c>
      <c r="I116" s="48">
        <v>40655</v>
      </c>
    </row>
    <row r="117" spans="1:9" x14ac:dyDescent="0.15">
      <c r="A117" s="47">
        <v>1100078921</v>
      </c>
      <c r="B117" s="47" t="s">
        <v>102</v>
      </c>
      <c r="C117" s="48">
        <v>40625</v>
      </c>
      <c r="D117" s="49">
        <v>140000</v>
      </c>
      <c r="E117" s="48">
        <v>40599</v>
      </c>
      <c r="F117" s="47" t="s">
        <v>100</v>
      </c>
      <c r="G117" s="49">
        <v>1447.66</v>
      </c>
      <c r="H117" s="48">
        <v>40654</v>
      </c>
      <c r="I117" s="48">
        <v>40660</v>
      </c>
    </row>
    <row r="118" spans="1:9" x14ac:dyDescent="0.15">
      <c r="A118" s="47">
        <v>1100078921</v>
      </c>
      <c r="B118" s="47" t="s">
        <v>102</v>
      </c>
      <c r="C118" s="48">
        <v>40625</v>
      </c>
      <c r="D118" s="49">
        <v>140000</v>
      </c>
      <c r="E118" s="48">
        <v>40627</v>
      </c>
      <c r="F118" s="47" t="s">
        <v>103</v>
      </c>
      <c r="G118" s="49">
        <v>108302.42</v>
      </c>
      <c r="H118" s="48">
        <v>40654</v>
      </c>
      <c r="I118" s="48">
        <v>40660</v>
      </c>
    </row>
    <row r="119" spans="1:9" x14ac:dyDescent="0.15">
      <c r="A119" s="47">
        <v>1100078921</v>
      </c>
      <c r="B119" s="47" t="s">
        <v>102</v>
      </c>
      <c r="C119" s="48">
        <v>40625</v>
      </c>
      <c r="D119" s="49">
        <v>140000</v>
      </c>
      <c r="E119" s="48">
        <v>40627</v>
      </c>
      <c r="F119" s="47" t="s">
        <v>104</v>
      </c>
      <c r="G119" s="49">
        <v>30249.919999999998</v>
      </c>
      <c r="H119" s="48">
        <v>40654</v>
      </c>
      <c r="I119" s="48">
        <v>40660</v>
      </c>
    </row>
    <row r="120" spans="1:9" x14ac:dyDescent="0.15">
      <c r="A120" s="47">
        <v>1100223557</v>
      </c>
      <c r="B120" s="47" t="s">
        <v>105</v>
      </c>
      <c r="C120" s="48">
        <v>40689</v>
      </c>
      <c r="D120" s="49">
        <v>140000</v>
      </c>
      <c r="E120" s="48">
        <v>40627</v>
      </c>
      <c r="F120" s="47" t="s">
        <v>103</v>
      </c>
      <c r="G120" s="49">
        <v>631.6</v>
      </c>
      <c r="H120" s="48">
        <v>40690</v>
      </c>
      <c r="I120" s="48">
        <v>40690</v>
      </c>
    </row>
    <row r="121" spans="1:9" x14ac:dyDescent="0.15">
      <c r="A121" s="47">
        <v>1100223557</v>
      </c>
      <c r="B121" s="47" t="s">
        <v>105</v>
      </c>
      <c r="C121" s="48">
        <v>40689</v>
      </c>
      <c r="D121" s="49">
        <v>140000</v>
      </c>
      <c r="E121" s="48">
        <v>40658</v>
      </c>
      <c r="F121" s="47" t="s">
        <v>106</v>
      </c>
      <c r="G121" s="49">
        <v>29977.25</v>
      </c>
      <c r="H121" s="48">
        <v>40690</v>
      </c>
      <c r="I121" s="48">
        <v>40690</v>
      </c>
    </row>
    <row r="122" spans="1:9" x14ac:dyDescent="0.15">
      <c r="A122" s="47">
        <v>1100223557</v>
      </c>
      <c r="B122" s="47" t="s">
        <v>105</v>
      </c>
      <c r="C122" s="48">
        <v>40689</v>
      </c>
      <c r="D122" s="49">
        <v>140000</v>
      </c>
      <c r="E122" s="48">
        <v>40658</v>
      </c>
      <c r="F122" s="47" t="s">
        <v>107</v>
      </c>
      <c r="G122" s="49">
        <v>106216.16</v>
      </c>
      <c r="H122" s="48">
        <v>40690</v>
      </c>
      <c r="I122" s="48">
        <v>40690</v>
      </c>
    </row>
    <row r="123" spans="1:9" x14ac:dyDescent="0.15">
      <c r="A123" s="47">
        <v>1100223557</v>
      </c>
      <c r="B123" s="47" t="s">
        <v>105</v>
      </c>
      <c r="C123" s="48">
        <v>40689</v>
      </c>
      <c r="D123" s="49">
        <v>140000</v>
      </c>
      <c r="E123" s="47"/>
      <c r="F123" s="47" t="s">
        <v>62</v>
      </c>
      <c r="G123" s="49">
        <v>3174.99</v>
      </c>
      <c r="H123" s="48">
        <v>40690</v>
      </c>
      <c r="I123" s="48">
        <v>40690</v>
      </c>
    </row>
    <row r="124" spans="1:9" x14ac:dyDescent="0.15">
      <c r="A124" s="47">
        <v>1100312410</v>
      </c>
      <c r="B124" s="47" t="s">
        <v>108</v>
      </c>
      <c r="C124" s="48">
        <v>40711</v>
      </c>
      <c r="D124" s="49">
        <v>138750</v>
      </c>
      <c r="E124" s="48">
        <v>40658</v>
      </c>
      <c r="F124" s="47" t="s">
        <v>107</v>
      </c>
      <c r="G124" s="49">
        <v>2862.12</v>
      </c>
      <c r="H124" s="48">
        <v>40715</v>
      </c>
      <c r="I124" s="48">
        <v>40724</v>
      </c>
    </row>
    <row r="125" spans="1:9" x14ac:dyDescent="0.15">
      <c r="A125" s="47">
        <v>1100312410</v>
      </c>
      <c r="B125" s="47" t="s">
        <v>108</v>
      </c>
      <c r="C125" s="48">
        <v>40711</v>
      </c>
      <c r="D125" s="49">
        <v>138750</v>
      </c>
      <c r="E125" s="48">
        <v>40688</v>
      </c>
      <c r="F125" s="47" t="s">
        <v>109</v>
      </c>
      <c r="G125" s="49">
        <v>103597.89</v>
      </c>
      <c r="H125" s="48">
        <v>40715</v>
      </c>
      <c r="I125" s="48">
        <v>40724</v>
      </c>
    </row>
    <row r="126" spans="1:9" x14ac:dyDescent="0.15">
      <c r="A126" s="47">
        <v>1100312410</v>
      </c>
      <c r="B126" s="47" t="s">
        <v>108</v>
      </c>
      <c r="C126" s="48">
        <v>40711</v>
      </c>
      <c r="D126" s="49">
        <v>138750</v>
      </c>
      <c r="E126" s="48">
        <v>40688</v>
      </c>
      <c r="F126" s="47" t="s">
        <v>110</v>
      </c>
      <c r="G126" s="49">
        <v>30082.959999999999</v>
      </c>
      <c r="H126" s="48">
        <v>40715</v>
      </c>
      <c r="I126" s="48">
        <v>40724</v>
      </c>
    </row>
    <row r="127" spans="1:9" x14ac:dyDescent="0.15">
      <c r="A127" s="47">
        <v>1100312410</v>
      </c>
      <c r="B127" s="47" t="s">
        <v>108</v>
      </c>
      <c r="C127" s="48">
        <v>40711</v>
      </c>
      <c r="D127" s="49">
        <v>138750</v>
      </c>
      <c r="E127" s="47"/>
      <c r="F127" s="47" t="s">
        <v>62</v>
      </c>
      <c r="G127" s="49">
        <v>2207.0300000000002</v>
      </c>
      <c r="H127" s="48">
        <v>40715</v>
      </c>
      <c r="I127" s="48">
        <v>40724</v>
      </c>
    </row>
    <row r="128" spans="1:9" x14ac:dyDescent="0.15">
      <c r="A128" s="47">
        <v>1100324964</v>
      </c>
      <c r="B128" s="47" t="s">
        <v>111</v>
      </c>
      <c r="C128" s="48">
        <v>40714</v>
      </c>
      <c r="D128" s="49">
        <v>45000</v>
      </c>
      <c r="E128" s="48">
        <v>40688</v>
      </c>
      <c r="F128" s="47" t="s">
        <v>109</v>
      </c>
      <c r="G128" s="49">
        <v>5720.21</v>
      </c>
      <c r="H128" s="48">
        <v>40744</v>
      </c>
      <c r="I128" s="48">
        <v>40750</v>
      </c>
    </row>
    <row r="129" spans="1:9" x14ac:dyDescent="0.15">
      <c r="A129" s="47">
        <v>1100324964</v>
      </c>
      <c r="B129" s="47" t="s">
        <v>111</v>
      </c>
      <c r="C129" s="48">
        <v>40714</v>
      </c>
      <c r="D129" s="49">
        <v>45000</v>
      </c>
      <c r="E129" s="48">
        <v>40719</v>
      </c>
      <c r="F129" s="47" t="s">
        <v>112</v>
      </c>
      <c r="G129" s="49">
        <v>29416.58</v>
      </c>
      <c r="H129" s="48">
        <v>40744</v>
      </c>
      <c r="I129" s="48">
        <v>40750</v>
      </c>
    </row>
    <row r="130" spans="1:9" x14ac:dyDescent="0.15">
      <c r="A130" s="47">
        <v>1100324964</v>
      </c>
      <c r="B130" s="47" t="s">
        <v>111</v>
      </c>
      <c r="C130" s="48">
        <v>40714</v>
      </c>
      <c r="D130" s="49">
        <v>45000</v>
      </c>
      <c r="E130" s="48">
        <v>40719</v>
      </c>
      <c r="F130" s="47" t="s">
        <v>113</v>
      </c>
      <c r="G130" s="49">
        <v>9863.2099999999991</v>
      </c>
      <c r="H130" s="48">
        <v>40744</v>
      </c>
      <c r="I130" s="48">
        <v>40750</v>
      </c>
    </row>
    <row r="131" spans="1:9" x14ac:dyDescent="0.15">
      <c r="A131" s="47">
        <v>1100468389</v>
      </c>
      <c r="B131" s="47" t="s">
        <v>114</v>
      </c>
      <c r="C131" s="48">
        <v>40745</v>
      </c>
      <c r="D131" s="49">
        <v>100000</v>
      </c>
      <c r="E131" s="48">
        <v>40719</v>
      </c>
      <c r="F131" s="47" t="s">
        <v>113</v>
      </c>
      <c r="G131" s="49">
        <v>98161.76</v>
      </c>
      <c r="H131" s="48">
        <v>40746</v>
      </c>
      <c r="I131" s="48">
        <v>40750</v>
      </c>
    </row>
    <row r="132" spans="1:9" x14ac:dyDescent="0.15">
      <c r="A132" s="47">
        <v>1100468389</v>
      </c>
      <c r="B132" s="47" t="s">
        <v>114</v>
      </c>
      <c r="C132" s="48">
        <v>40745</v>
      </c>
      <c r="D132" s="49">
        <v>100000</v>
      </c>
      <c r="E132" s="47"/>
      <c r="F132" s="47" t="s">
        <v>62</v>
      </c>
      <c r="G132" s="49">
        <v>1838.24</v>
      </c>
      <c r="H132" s="48">
        <v>40746</v>
      </c>
      <c r="I132" s="48">
        <v>40750</v>
      </c>
    </row>
    <row r="133" spans="1:9" x14ac:dyDescent="0.15">
      <c r="A133" s="47">
        <v>1100505222</v>
      </c>
      <c r="B133" s="47" t="s">
        <v>115</v>
      </c>
      <c r="C133" s="48">
        <v>40753</v>
      </c>
      <c r="D133" s="49">
        <v>100000</v>
      </c>
      <c r="E133" s="48">
        <v>40719</v>
      </c>
      <c r="F133" s="47" t="s">
        <v>113</v>
      </c>
      <c r="G133" s="49">
        <v>1959.51</v>
      </c>
      <c r="H133" s="48">
        <v>40756</v>
      </c>
      <c r="I133" s="48">
        <v>40756</v>
      </c>
    </row>
    <row r="134" spans="1:9" x14ac:dyDescent="0.15">
      <c r="A134" s="47">
        <v>1100505222</v>
      </c>
      <c r="B134" s="47" t="s">
        <v>115</v>
      </c>
      <c r="C134" s="48">
        <v>40753</v>
      </c>
      <c r="D134" s="49">
        <v>100000</v>
      </c>
      <c r="E134" s="48">
        <v>40749</v>
      </c>
      <c r="F134" s="47" t="s">
        <v>116</v>
      </c>
      <c r="G134" s="49">
        <v>28998.29</v>
      </c>
      <c r="H134" s="48">
        <v>40756</v>
      </c>
      <c r="I134" s="48">
        <v>40756</v>
      </c>
    </row>
    <row r="135" spans="1:9" x14ac:dyDescent="0.15">
      <c r="A135" s="47">
        <v>1100505222</v>
      </c>
      <c r="B135" s="47" t="s">
        <v>115</v>
      </c>
      <c r="C135" s="48">
        <v>40753</v>
      </c>
      <c r="D135" s="49">
        <v>100000</v>
      </c>
      <c r="E135" s="48">
        <v>40749</v>
      </c>
      <c r="F135" s="47" t="s">
        <v>117</v>
      </c>
      <c r="G135" s="49">
        <v>68639.759999999995</v>
      </c>
      <c r="H135" s="48">
        <v>40756</v>
      </c>
      <c r="I135" s="48">
        <v>40756</v>
      </c>
    </row>
    <row r="136" spans="1:9" x14ac:dyDescent="0.15">
      <c r="A136" s="47">
        <v>1100505222</v>
      </c>
      <c r="B136" s="47" t="s">
        <v>115</v>
      </c>
      <c r="C136" s="48">
        <v>40753</v>
      </c>
      <c r="D136" s="49">
        <v>100000</v>
      </c>
      <c r="E136" s="47"/>
      <c r="F136" s="47" t="s">
        <v>62</v>
      </c>
      <c r="G136" s="49">
        <v>402.44</v>
      </c>
      <c r="H136" s="48">
        <v>40756</v>
      </c>
      <c r="I136" s="48">
        <v>40756</v>
      </c>
    </row>
  </sheetData>
  <autoFilter ref="A1:J136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"/>
  <sheetViews>
    <sheetView showGridLines="0" zoomScaleNormal="100" workbookViewId="0">
      <selection activeCell="D15" sqref="D15"/>
    </sheetView>
  </sheetViews>
  <sheetFormatPr defaultRowHeight="12" x14ac:dyDescent="0.15"/>
  <cols>
    <col min="1" max="1" width="9.25" style="8" customWidth="1"/>
    <col min="2" max="2" width="13.5" style="8" customWidth="1"/>
    <col min="3" max="3" width="16.125" style="8" customWidth="1"/>
    <col min="4" max="4" width="10.125" style="8" customWidth="1"/>
    <col min="5" max="5" width="9" style="8" customWidth="1"/>
    <col min="6" max="6" width="0.5" style="8" customWidth="1"/>
    <col min="7" max="7" width="13.25" style="8" customWidth="1"/>
    <col min="8" max="8" width="10.625" style="8" customWidth="1"/>
    <col min="9" max="9" width="14.75" style="44" customWidth="1"/>
    <col min="10" max="10" width="15.125" style="45" customWidth="1"/>
    <col min="11" max="11" width="1.75" style="45" customWidth="1"/>
    <col min="12" max="12" width="13.25" style="8" customWidth="1"/>
    <col min="13" max="13" width="12.25" style="8" customWidth="1"/>
    <col min="14" max="14" width="11.375" style="8" customWidth="1"/>
    <col min="15" max="16" width="10.875" style="8" customWidth="1"/>
    <col min="17" max="16384" width="9" style="8"/>
  </cols>
  <sheetData>
    <row r="1" spans="1:13" ht="25.5" x14ac:dyDescent="0.15">
      <c r="A1" s="93" t="s">
        <v>151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20.100000000000001" customHeight="1" x14ac:dyDescent="0.15">
      <c r="A2" s="77" t="s">
        <v>154</v>
      </c>
      <c r="B2" s="76"/>
      <c r="C2" s="76"/>
      <c r="D2" s="9" t="s">
        <v>153</v>
      </c>
      <c r="E2" s="9"/>
      <c r="F2" s="9"/>
      <c r="G2" s="9"/>
      <c r="H2" s="9"/>
      <c r="I2" s="10"/>
      <c r="J2" s="11"/>
      <c r="K2" s="11"/>
      <c r="L2" s="9"/>
      <c r="M2" s="9"/>
    </row>
    <row r="3" spans="1:13" ht="20.100000000000001" customHeight="1" x14ac:dyDescent="0.15">
      <c r="A3" s="94" t="s">
        <v>119</v>
      </c>
      <c r="B3" s="94" t="s">
        <v>120</v>
      </c>
      <c r="C3" s="94"/>
      <c r="D3" s="94"/>
      <c r="E3" s="95"/>
      <c r="F3" s="94"/>
      <c r="G3" s="96" t="s">
        <v>121</v>
      </c>
      <c r="H3" s="94"/>
      <c r="I3" s="94"/>
      <c r="J3" s="95"/>
      <c r="K3" s="97"/>
      <c r="L3" s="99" t="s">
        <v>155</v>
      </c>
      <c r="M3" s="96"/>
    </row>
    <row r="4" spans="1:13" ht="20.100000000000001" customHeight="1" x14ac:dyDescent="0.15">
      <c r="A4" s="94"/>
      <c r="B4" s="12" t="s">
        <v>122</v>
      </c>
      <c r="C4" s="12" t="s">
        <v>123</v>
      </c>
      <c r="D4" s="12" t="s">
        <v>124</v>
      </c>
      <c r="E4" s="13" t="s">
        <v>125</v>
      </c>
      <c r="F4" s="94"/>
      <c r="G4" s="14" t="s">
        <v>126</v>
      </c>
      <c r="H4" s="12" t="s">
        <v>127</v>
      </c>
      <c r="I4" s="12" t="s">
        <v>128</v>
      </c>
      <c r="J4" s="13" t="s">
        <v>129</v>
      </c>
      <c r="K4" s="98"/>
      <c r="L4" s="14" t="s">
        <v>130</v>
      </c>
      <c r="M4" s="12" t="s">
        <v>131</v>
      </c>
    </row>
    <row r="5" spans="1:13" ht="19.5" customHeight="1" x14ac:dyDescent="0.15">
      <c r="A5" s="15">
        <v>1</v>
      </c>
      <c r="B5" s="16">
        <v>41330</v>
      </c>
      <c r="C5" s="17">
        <v>166775.88</v>
      </c>
      <c r="D5" s="18"/>
      <c r="E5" s="19"/>
      <c r="F5" s="94"/>
      <c r="G5" s="17">
        <v>166775.88</v>
      </c>
      <c r="H5" s="20"/>
      <c r="I5" s="16">
        <v>40018</v>
      </c>
      <c r="J5" s="21">
        <v>166775.88</v>
      </c>
      <c r="K5" s="98"/>
      <c r="L5" s="22">
        <f t="shared" ref="L5:L18" si="0">C5-G5</f>
        <v>0</v>
      </c>
      <c r="M5" s="23">
        <f t="shared" ref="M5:M18" si="1">D5-H5</f>
        <v>0</v>
      </c>
    </row>
    <row r="6" spans="1:13" ht="30" customHeight="1" x14ac:dyDescent="0.15">
      <c r="A6" s="15">
        <v>2</v>
      </c>
      <c r="B6" s="16">
        <v>41358</v>
      </c>
      <c r="C6" s="17">
        <v>166775.88</v>
      </c>
      <c r="D6" s="24">
        <v>2468.84</v>
      </c>
      <c r="E6" s="25"/>
      <c r="F6" s="94"/>
      <c r="G6" s="17">
        <v>166775.88</v>
      </c>
      <c r="H6" s="26">
        <f>D6</f>
        <v>2468.84</v>
      </c>
      <c r="I6" s="16">
        <v>40071</v>
      </c>
      <c r="J6" s="21">
        <v>120000</v>
      </c>
      <c r="K6" s="98"/>
      <c r="L6" s="22">
        <f t="shared" si="0"/>
        <v>0</v>
      </c>
      <c r="M6" s="23">
        <f t="shared" si="1"/>
        <v>0</v>
      </c>
    </row>
    <row r="7" spans="1:13" ht="28.5" customHeight="1" x14ac:dyDescent="0.15">
      <c r="A7" s="27">
        <v>3</v>
      </c>
      <c r="B7" s="16">
        <v>41389</v>
      </c>
      <c r="C7" s="17">
        <v>166775.88</v>
      </c>
      <c r="D7" s="18">
        <v>345.8</v>
      </c>
      <c r="E7" s="28"/>
      <c r="F7" s="94"/>
      <c r="G7" s="17">
        <v>166775.88</v>
      </c>
      <c r="H7" s="18">
        <v>345.8</v>
      </c>
      <c r="I7" s="16">
        <v>40081</v>
      </c>
      <c r="J7" s="21">
        <v>46775.9</v>
      </c>
      <c r="K7" s="98"/>
      <c r="L7" s="22">
        <f t="shared" si="0"/>
        <v>0</v>
      </c>
      <c r="M7" s="23">
        <f t="shared" si="1"/>
        <v>0</v>
      </c>
    </row>
    <row r="8" spans="1:13" ht="26.25" customHeight="1" x14ac:dyDescent="0.15">
      <c r="A8" s="27">
        <v>4</v>
      </c>
      <c r="B8" s="16">
        <v>41419</v>
      </c>
      <c r="C8" s="29">
        <v>166775.88</v>
      </c>
      <c r="D8" s="18">
        <v>2149.61</v>
      </c>
      <c r="E8" s="19"/>
      <c r="F8" s="94"/>
      <c r="G8" s="29">
        <v>166775.88</v>
      </c>
      <c r="H8" s="18">
        <v>2149.61</v>
      </c>
      <c r="I8" s="16">
        <v>40099</v>
      </c>
      <c r="J8" s="30">
        <v>80000</v>
      </c>
      <c r="K8" s="98"/>
      <c r="L8" s="22">
        <f t="shared" si="0"/>
        <v>0</v>
      </c>
      <c r="M8" s="23">
        <f t="shared" si="1"/>
        <v>0</v>
      </c>
    </row>
    <row r="9" spans="1:13" ht="30.75" customHeight="1" x14ac:dyDescent="0.15">
      <c r="A9" s="27">
        <v>5</v>
      </c>
      <c r="B9" s="16">
        <v>41450</v>
      </c>
      <c r="C9" s="31">
        <v>166775.88</v>
      </c>
      <c r="D9" s="18">
        <v>6459.65</v>
      </c>
      <c r="E9" s="19"/>
      <c r="F9" s="94"/>
      <c r="G9" s="31">
        <v>166775.88</v>
      </c>
      <c r="H9" s="18">
        <v>6459.65</v>
      </c>
      <c r="I9" s="16">
        <v>40142</v>
      </c>
      <c r="J9" s="32">
        <v>200000</v>
      </c>
      <c r="K9" s="98"/>
      <c r="L9" s="22">
        <f t="shared" si="0"/>
        <v>0</v>
      </c>
      <c r="M9" s="23">
        <f t="shared" si="1"/>
        <v>0</v>
      </c>
    </row>
    <row r="10" spans="1:13" ht="29.25" customHeight="1" x14ac:dyDescent="0.15">
      <c r="A10" s="27">
        <v>6</v>
      </c>
      <c r="B10" s="16">
        <v>41480</v>
      </c>
      <c r="C10" s="31">
        <v>166775.88</v>
      </c>
      <c r="D10" s="18">
        <v>319.05</v>
      </c>
      <c r="E10" s="19"/>
      <c r="F10" s="94"/>
      <c r="G10" s="31">
        <v>166775.88</v>
      </c>
      <c r="H10" s="18">
        <v>319.05</v>
      </c>
      <c r="I10" s="16">
        <v>40175</v>
      </c>
      <c r="J10" s="32">
        <v>166775.88</v>
      </c>
      <c r="K10" s="98"/>
      <c r="L10" s="22">
        <f t="shared" si="0"/>
        <v>0</v>
      </c>
      <c r="M10" s="23">
        <f t="shared" si="1"/>
        <v>0</v>
      </c>
    </row>
    <row r="11" spans="1:13" ht="23.25" customHeight="1" x14ac:dyDescent="0.15">
      <c r="A11" s="27">
        <v>7</v>
      </c>
      <c r="B11" s="16">
        <v>41511</v>
      </c>
      <c r="C11" s="31">
        <v>166775.88</v>
      </c>
      <c r="D11" s="33">
        <v>4208.51</v>
      </c>
      <c r="E11" s="19"/>
      <c r="F11" s="94"/>
      <c r="G11" s="31">
        <v>166775.88</v>
      </c>
      <c r="H11" s="33">
        <v>4208.51</v>
      </c>
      <c r="I11" s="16">
        <v>40210</v>
      </c>
      <c r="J11" s="32">
        <v>65294.69</v>
      </c>
      <c r="K11" s="98"/>
      <c r="L11" s="22">
        <f t="shared" si="0"/>
        <v>0</v>
      </c>
      <c r="M11" s="23">
        <f t="shared" si="1"/>
        <v>0</v>
      </c>
    </row>
    <row r="12" spans="1:13" ht="23.25" customHeight="1" x14ac:dyDescent="0.15">
      <c r="A12" s="27">
        <v>8</v>
      </c>
      <c r="B12" s="16">
        <v>41542</v>
      </c>
      <c r="C12" s="17">
        <v>166775.88</v>
      </c>
      <c r="D12" s="33">
        <v>15853.49</v>
      </c>
      <c r="E12" s="34"/>
      <c r="F12" s="94"/>
      <c r="G12" s="17">
        <v>166775.88</v>
      </c>
      <c r="H12" s="33">
        <v>15853.49</v>
      </c>
      <c r="I12" s="35">
        <v>40235</v>
      </c>
      <c r="J12" s="32">
        <v>166775.88</v>
      </c>
      <c r="K12" s="98"/>
      <c r="L12" s="22">
        <f t="shared" si="0"/>
        <v>0</v>
      </c>
      <c r="M12" s="23">
        <f t="shared" si="1"/>
        <v>0</v>
      </c>
    </row>
    <row r="13" spans="1:13" ht="23.25" customHeight="1" x14ac:dyDescent="0.15">
      <c r="A13" s="27">
        <v>9</v>
      </c>
      <c r="B13" s="16">
        <v>41572</v>
      </c>
      <c r="C13" s="17">
        <v>166775.88</v>
      </c>
      <c r="D13" s="33">
        <v>23021.74</v>
      </c>
      <c r="E13" s="34"/>
      <c r="F13" s="94"/>
      <c r="G13" s="17">
        <v>166775.88</v>
      </c>
      <c r="H13" s="33">
        <v>23021.74</v>
      </c>
      <c r="I13" s="16">
        <v>40267</v>
      </c>
      <c r="J13" s="32">
        <v>150000</v>
      </c>
      <c r="K13" s="98"/>
      <c r="L13" s="22">
        <f t="shared" si="0"/>
        <v>0</v>
      </c>
      <c r="M13" s="23">
        <f t="shared" si="1"/>
        <v>0</v>
      </c>
    </row>
    <row r="14" spans="1:13" ht="23.25" customHeight="1" x14ac:dyDescent="0.15">
      <c r="A14" s="27">
        <v>10</v>
      </c>
      <c r="B14" s="16">
        <v>41603</v>
      </c>
      <c r="C14" s="17">
        <v>166775.88</v>
      </c>
      <c r="D14" s="33">
        <f>9187.35-D15-D16-D17-D18</f>
        <v>609.71</v>
      </c>
      <c r="E14" s="34" t="s">
        <v>132</v>
      </c>
      <c r="F14" s="94"/>
      <c r="G14" s="17">
        <v>125588.62</v>
      </c>
      <c r="H14" s="33"/>
      <c r="I14" s="16">
        <v>40323</v>
      </c>
      <c r="J14" s="32">
        <v>219000</v>
      </c>
      <c r="K14" s="98"/>
      <c r="L14" s="22">
        <f t="shared" si="0"/>
        <v>41187.260000000009</v>
      </c>
      <c r="M14" s="23">
        <f t="shared" si="1"/>
        <v>609.71</v>
      </c>
    </row>
    <row r="15" spans="1:13" ht="23.25" customHeight="1" x14ac:dyDescent="0.15">
      <c r="A15" s="27">
        <v>11</v>
      </c>
      <c r="B15" s="16">
        <v>41633</v>
      </c>
      <c r="C15" s="29">
        <v>166775.88</v>
      </c>
      <c r="D15" s="33">
        <v>2468.84</v>
      </c>
      <c r="E15" s="34" t="s">
        <v>133</v>
      </c>
      <c r="F15" s="94"/>
      <c r="G15" s="29"/>
      <c r="H15" s="33"/>
      <c r="I15" s="16">
        <v>40403</v>
      </c>
      <c r="J15" s="32">
        <v>150000</v>
      </c>
      <c r="K15" s="98"/>
      <c r="L15" s="22">
        <f t="shared" si="0"/>
        <v>166775.88</v>
      </c>
      <c r="M15" s="23">
        <f t="shared" si="1"/>
        <v>2468.84</v>
      </c>
    </row>
    <row r="16" spans="1:13" ht="23.25" customHeight="1" x14ac:dyDescent="0.15">
      <c r="A16" s="27">
        <v>12</v>
      </c>
      <c r="B16" s="16">
        <v>41664</v>
      </c>
      <c r="C16" s="31">
        <v>166775.88</v>
      </c>
      <c r="D16" s="33">
        <v>2468.84</v>
      </c>
      <c r="E16" s="34" t="s">
        <v>134</v>
      </c>
      <c r="F16" s="94"/>
      <c r="G16" s="36"/>
      <c r="H16" s="33"/>
      <c r="I16" s="16">
        <v>40465</v>
      </c>
      <c r="J16" s="32">
        <v>150000</v>
      </c>
      <c r="K16" s="98"/>
      <c r="L16" s="22">
        <f t="shared" si="0"/>
        <v>166775.88</v>
      </c>
      <c r="M16" s="23">
        <f t="shared" si="1"/>
        <v>2468.84</v>
      </c>
    </row>
    <row r="17" spans="1:15" ht="23.25" customHeight="1" x14ac:dyDescent="0.15">
      <c r="A17" s="27">
        <v>13</v>
      </c>
      <c r="B17" s="16">
        <v>41695</v>
      </c>
      <c r="C17" s="31">
        <v>166775.88</v>
      </c>
      <c r="D17" s="33">
        <v>2468.84</v>
      </c>
      <c r="E17" s="34" t="s">
        <v>135</v>
      </c>
      <c r="F17" s="94"/>
      <c r="G17" s="36"/>
      <c r="H17" s="33"/>
      <c r="I17" s="16"/>
      <c r="J17" s="32"/>
      <c r="K17" s="98"/>
      <c r="L17" s="22">
        <f t="shared" si="0"/>
        <v>166775.88</v>
      </c>
      <c r="M17" s="23">
        <f t="shared" si="1"/>
        <v>2468.84</v>
      </c>
    </row>
    <row r="18" spans="1:15" ht="23.25" customHeight="1" x14ac:dyDescent="0.15">
      <c r="A18" s="27">
        <v>14</v>
      </c>
      <c r="B18" s="16">
        <v>41723</v>
      </c>
      <c r="C18" s="31">
        <v>166775.88</v>
      </c>
      <c r="D18" s="33">
        <v>1171.1199999999999</v>
      </c>
      <c r="E18" s="34" t="s">
        <v>136</v>
      </c>
      <c r="F18" s="94"/>
      <c r="G18" s="36"/>
      <c r="H18" s="33"/>
      <c r="I18" s="16"/>
      <c r="J18" s="32"/>
      <c r="K18" s="98"/>
      <c r="L18" s="22">
        <f t="shared" si="0"/>
        <v>166775.88</v>
      </c>
      <c r="M18" s="23">
        <f t="shared" si="1"/>
        <v>1171.1199999999999</v>
      </c>
    </row>
    <row r="19" spans="1:15" ht="23.25" customHeight="1" x14ac:dyDescent="0.15">
      <c r="A19" s="27">
        <v>15</v>
      </c>
      <c r="B19" s="16">
        <v>41754</v>
      </c>
      <c r="C19" s="31">
        <v>167661.91</v>
      </c>
      <c r="D19" s="33"/>
      <c r="E19" s="34"/>
      <c r="F19" s="94"/>
      <c r="G19" s="37"/>
      <c r="H19" s="38"/>
      <c r="I19" s="16"/>
      <c r="J19" s="32"/>
      <c r="K19" s="98"/>
      <c r="L19" s="22"/>
      <c r="M19" s="23">
        <f>D19-H19</f>
        <v>0</v>
      </c>
    </row>
    <row r="20" spans="1:15" ht="23.25" customHeight="1" x14ac:dyDescent="0.15">
      <c r="A20" s="27">
        <v>16</v>
      </c>
      <c r="B20" s="16">
        <v>41784</v>
      </c>
      <c r="C20" s="40"/>
      <c r="D20" s="33"/>
      <c r="E20" s="34"/>
      <c r="F20" s="94"/>
      <c r="G20" s="37"/>
      <c r="H20" s="38"/>
      <c r="I20" s="16"/>
      <c r="J20" s="32"/>
      <c r="K20" s="98"/>
      <c r="L20" s="22">
        <f>C20-G20</f>
        <v>0</v>
      </c>
      <c r="M20" s="23">
        <f>D20-H20</f>
        <v>0</v>
      </c>
    </row>
    <row r="21" spans="1:15" ht="23.25" customHeight="1" x14ac:dyDescent="0.15">
      <c r="A21" s="27"/>
      <c r="B21" s="39"/>
      <c r="C21" s="40"/>
      <c r="D21" s="33"/>
      <c r="E21" s="34"/>
      <c r="F21" s="94"/>
      <c r="G21" s="37"/>
      <c r="H21" s="38"/>
      <c r="I21" s="16"/>
      <c r="J21" s="32"/>
      <c r="K21" s="98"/>
      <c r="L21" s="22">
        <f>C21-G21</f>
        <v>0</v>
      </c>
      <c r="M21" s="23">
        <f>D21-H21</f>
        <v>0</v>
      </c>
    </row>
    <row r="22" spans="1:15" ht="19.5" customHeight="1" x14ac:dyDescent="0.15">
      <c r="A22" s="27" t="s">
        <v>137</v>
      </c>
      <c r="B22" s="41"/>
      <c r="C22" s="22">
        <f>SUM(C5:C19)</f>
        <v>2502524.2299999995</v>
      </c>
      <c r="D22" s="33">
        <f>SUM(D5:D18)</f>
        <v>64014.04</v>
      </c>
      <c r="E22" s="34"/>
      <c r="F22" s="94"/>
      <c r="G22" s="22">
        <f>SUM(G5:G21)</f>
        <v>1626571.54</v>
      </c>
      <c r="H22" s="22">
        <f>SUM(H5:H21)</f>
        <v>54826.69</v>
      </c>
      <c r="I22" s="23" t="s">
        <v>138</v>
      </c>
      <c r="J22" s="21">
        <f>SUM(J5:J18)</f>
        <v>1681398.23</v>
      </c>
      <c r="K22" s="98"/>
      <c r="L22" s="22">
        <f>SUM(L5:L21)</f>
        <v>708290.78</v>
      </c>
      <c r="M22" s="22">
        <f>SUM(M5:M21)</f>
        <v>9187.35</v>
      </c>
      <c r="N22" s="42"/>
      <c r="O22" s="42"/>
    </row>
    <row r="23" spans="1:15" ht="21.75" customHeight="1" x14ac:dyDescent="0.15">
      <c r="A23" s="90" t="s">
        <v>139</v>
      </c>
      <c r="B23" s="90"/>
      <c r="C23" s="90"/>
      <c r="D23" s="90"/>
      <c r="E23" s="90"/>
      <c r="F23" s="90"/>
      <c r="G23" s="90"/>
      <c r="H23" s="90"/>
      <c r="I23" s="90"/>
      <c r="J23" s="91"/>
      <c r="K23" s="43"/>
      <c r="L23" s="92">
        <f>L22+M22</f>
        <v>717478.13</v>
      </c>
      <c r="M23" s="90"/>
    </row>
    <row r="26" spans="1:15" x14ac:dyDescent="0.15">
      <c r="I26" s="44" t="s">
        <v>152</v>
      </c>
    </row>
    <row r="27" spans="1:15" x14ac:dyDescent="0.15">
      <c r="G27" s="46"/>
    </row>
    <row r="28" spans="1:15" x14ac:dyDescent="0.15">
      <c r="G28" s="46"/>
      <c r="L28" s="8" t="s">
        <v>118</v>
      </c>
    </row>
  </sheetData>
  <mergeCells count="9">
    <mergeCell ref="A23:J23"/>
    <mergeCell ref="L23:M23"/>
    <mergeCell ref="A1:M1"/>
    <mergeCell ref="A3:A4"/>
    <mergeCell ref="B3:E3"/>
    <mergeCell ref="F3:F22"/>
    <mergeCell ref="G3:J3"/>
    <mergeCell ref="K3:K22"/>
    <mergeCell ref="L3:M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/>
  <dimension ref="A1:J108"/>
  <sheetViews>
    <sheetView topLeftCell="A80" workbookViewId="0">
      <selection activeCell="B26" sqref="B26"/>
    </sheetView>
  </sheetViews>
  <sheetFormatPr defaultRowHeight="12" x14ac:dyDescent="0.15"/>
  <cols>
    <col min="1" max="1" width="11.5" style="52" bestFit="1" customWidth="1"/>
    <col min="2" max="2" width="10.5" style="52" bestFit="1" customWidth="1"/>
    <col min="3" max="3" width="13.125" style="52" bestFit="1" customWidth="1"/>
    <col min="4" max="4" width="10.5" style="52" bestFit="1" customWidth="1"/>
    <col min="5" max="5" width="13.125" style="52" bestFit="1" customWidth="1"/>
    <col min="6" max="6" width="13.875" style="52" bestFit="1" customWidth="1"/>
    <col min="7" max="8" width="10.5" style="52" bestFit="1" customWidth="1"/>
    <col min="9" max="10" width="9.875" style="52" bestFit="1" customWidth="1"/>
    <col min="11" max="16384" width="9" style="52"/>
  </cols>
  <sheetData>
    <row r="1" spans="1:10" x14ac:dyDescent="0.15">
      <c r="A1" s="51" t="s">
        <v>26</v>
      </c>
      <c r="B1" s="51" t="s">
        <v>27</v>
      </c>
      <c r="C1" s="51" t="s">
        <v>28</v>
      </c>
      <c r="D1" s="51" t="s">
        <v>29</v>
      </c>
      <c r="E1" s="51" t="s">
        <v>30</v>
      </c>
      <c r="F1" s="51" t="s">
        <v>31</v>
      </c>
      <c r="G1" s="51" t="s">
        <v>32</v>
      </c>
      <c r="H1" s="51" t="s">
        <v>33</v>
      </c>
      <c r="I1" s="51" t="s">
        <v>34</v>
      </c>
      <c r="J1" s="51" t="s">
        <v>35</v>
      </c>
    </row>
    <row r="2" spans="1:10" x14ac:dyDescent="0.15">
      <c r="A2" s="51">
        <v>1117676</v>
      </c>
      <c r="B2" s="53">
        <v>40071</v>
      </c>
      <c r="C2" s="54">
        <v>120000</v>
      </c>
      <c r="D2" s="53">
        <v>40073</v>
      </c>
      <c r="E2" s="51" t="s">
        <v>0</v>
      </c>
      <c r="F2" s="55">
        <v>2468.84</v>
      </c>
      <c r="G2" s="53">
        <v>40073</v>
      </c>
      <c r="H2" s="53">
        <v>40077</v>
      </c>
      <c r="I2" s="51"/>
      <c r="J2" s="51" t="s">
        <v>36</v>
      </c>
    </row>
    <row r="3" spans="1:10" x14ac:dyDescent="0.15">
      <c r="A3" s="51">
        <v>1119370</v>
      </c>
      <c r="B3" s="53">
        <v>40081</v>
      </c>
      <c r="C3" s="54">
        <v>46775.9</v>
      </c>
      <c r="D3" s="53">
        <v>40081</v>
      </c>
      <c r="E3" s="51" t="s">
        <v>0</v>
      </c>
      <c r="F3" s="55">
        <v>345.8</v>
      </c>
      <c r="G3" s="53">
        <v>40135</v>
      </c>
      <c r="H3" s="53">
        <v>40142</v>
      </c>
      <c r="I3" s="51"/>
      <c r="J3" s="51" t="s">
        <v>36</v>
      </c>
    </row>
    <row r="4" spans="1:10" x14ac:dyDescent="0.15">
      <c r="A4" s="51">
        <v>1122642</v>
      </c>
      <c r="B4" s="53">
        <v>40099</v>
      </c>
      <c r="C4" s="54">
        <v>80000</v>
      </c>
      <c r="D4" s="53">
        <v>40099</v>
      </c>
      <c r="E4" s="51" t="s">
        <v>0</v>
      </c>
      <c r="F4" s="55">
        <v>2149.61</v>
      </c>
      <c r="G4" s="53">
        <v>40135</v>
      </c>
      <c r="H4" s="53">
        <v>40143</v>
      </c>
      <c r="I4" s="51"/>
      <c r="J4" s="51" t="s">
        <v>36</v>
      </c>
    </row>
    <row r="5" spans="1:10" x14ac:dyDescent="0.15">
      <c r="A5" s="51">
        <v>1129967</v>
      </c>
      <c r="B5" s="53">
        <v>40142</v>
      </c>
      <c r="C5" s="54">
        <v>200000</v>
      </c>
      <c r="D5" s="53">
        <v>40142</v>
      </c>
      <c r="E5" s="51" t="s">
        <v>0</v>
      </c>
      <c r="F5" s="55">
        <v>6459.65</v>
      </c>
      <c r="G5" s="53">
        <v>40143</v>
      </c>
      <c r="H5" s="53">
        <v>40143</v>
      </c>
      <c r="I5" s="51"/>
      <c r="J5" s="51" t="s">
        <v>36</v>
      </c>
    </row>
    <row r="6" spans="1:10" x14ac:dyDescent="0.15">
      <c r="A6" s="51">
        <v>1148651</v>
      </c>
      <c r="B6" s="53">
        <v>40210</v>
      </c>
      <c r="C6" s="54">
        <v>65294.69</v>
      </c>
      <c r="D6" s="53">
        <v>40210</v>
      </c>
      <c r="E6" s="51" t="s">
        <v>0</v>
      </c>
      <c r="F6" s="55">
        <v>319.05</v>
      </c>
      <c r="G6" s="53">
        <v>40211</v>
      </c>
      <c r="H6" s="53">
        <v>40212</v>
      </c>
      <c r="I6" s="51"/>
      <c r="J6" s="51" t="s">
        <v>36</v>
      </c>
    </row>
    <row r="7" spans="1:10" s="101" customFormat="1" x14ac:dyDescent="0.15">
      <c r="A7" s="101">
        <v>1163939</v>
      </c>
      <c r="B7" s="102">
        <v>40267</v>
      </c>
      <c r="C7" s="103">
        <v>150000</v>
      </c>
      <c r="D7" s="102">
        <v>40267</v>
      </c>
      <c r="E7" s="101" t="s">
        <v>0</v>
      </c>
      <c r="F7" s="103">
        <v>978.67</v>
      </c>
      <c r="G7" s="102">
        <v>40276</v>
      </c>
      <c r="H7" s="102">
        <v>40276</v>
      </c>
      <c r="J7" s="101" t="s">
        <v>36</v>
      </c>
    </row>
    <row r="8" spans="1:10" s="101" customFormat="1" x14ac:dyDescent="0.15">
      <c r="A8" s="101">
        <v>1174879</v>
      </c>
      <c r="B8" s="102">
        <v>40235</v>
      </c>
      <c r="C8" s="103">
        <v>166775.88</v>
      </c>
      <c r="D8" s="102">
        <v>40235</v>
      </c>
      <c r="E8" s="101" t="s">
        <v>0</v>
      </c>
      <c r="F8" s="103">
        <v>11.81</v>
      </c>
      <c r="G8" s="102">
        <v>40406</v>
      </c>
      <c r="H8" s="102">
        <v>40407</v>
      </c>
      <c r="J8" s="101" t="s">
        <v>36</v>
      </c>
    </row>
    <row r="9" spans="1:10" s="101" customFormat="1" x14ac:dyDescent="0.15">
      <c r="A9" s="101">
        <v>1182810</v>
      </c>
      <c r="B9" s="102">
        <v>40323</v>
      </c>
      <c r="C9" s="103">
        <v>219000</v>
      </c>
      <c r="D9" s="102">
        <v>40323</v>
      </c>
      <c r="E9" s="101" t="s">
        <v>0</v>
      </c>
      <c r="F9" s="103">
        <v>4921.8999999999996</v>
      </c>
      <c r="G9" s="102">
        <v>40325</v>
      </c>
      <c r="H9" s="102">
        <v>40326</v>
      </c>
      <c r="J9" s="101" t="s">
        <v>36</v>
      </c>
    </row>
    <row r="10" spans="1:10" s="101" customFormat="1" x14ac:dyDescent="0.15">
      <c r="A10" s="101">
        <v>1216045</v>
      </c>
      <c r="B10" s="102">
        <v>40267</v>
      </c>
      <c r="C10" s="103">
        <v>0</v>
      </c>
      <c r="D10" s="102">
        <v>40267</v>
      </c>
      <c r="E10" s="101" t="s">
        <v>0</v>
      </c>
      <c r="F10" s="103">
        <v>-978.67</v>
      </c>
      <c r="G10" s="102">
        <v>40406</v>
      </c>
      <c r="H10" s="102">
        <v>40406</v>
      </c>
      <c r="J10" s="101" t="s">
        <v>36</v>
      </c>
    </row>
    <row r="11" spans="1:10" s="101" customFormat="1" x14ac:dyDescent="0.15">
      <c r="A11" s="101">
        <v>1216046</v>
      </c>
      <c r="B11" s="102">
        <v>40267</v>
      </c>
      <c r="C11" s="103">
        <v>150000</v>
      </c>
      <c r="D11" s="102">
        <v>40267</v>
      </c>
      <c r="E11" s="101" t="s">
        <v>0</v>
      </c>
      <c r="F11" s="103">
        <v>59.18</v>
      </c>
      <c r="G11" s="102">
        <v>40406</v>
      </c>
      <c r="H11" s="102">
        <v>40407</v>
      </c>
      <c r="J11" s="101" t="s">
        <v>36</v>
      </c>
    </row>
    <row r="12" spans="1:10" s="101" customFormat="1" x14ac:dyDescent="0.15">
      <c r="A12" s="101">
        <v>1216047</v>
      </c>
      <c r="B12" s="102">
        <v>40323</v>
      </c>
      <c r="C12" s="103">
        <v>0</v>
      </c>
      <c r="D12" s="102">
        <v>40323</v>
      </c>
      <c r="E12" s="101" t="s">
        <v>0</v>
      </c>
      <c r="F12" s="103">
        <v>-4921.8999999999996</v>
      </c>
      <c r="G12" s="102">
        <v>40406</v>
      </c>
      <c r="H12" s="102">
        <v>40406</v>
      </c>
      <c r="J12" s="101" t="s">
        <v>36</v>
      </c>
    </row>
    <row r="13" spans="1:10" s="101" customFormat="1" x14ac:dyDescent="0.15">
      <c r="A13" s="101">
        <v>1216179</v>
      </c>
      <c r="B13" s="102">
        <v>40403</v>
      </c>
      <c r="C13" s="103">
        <v>150000</v>
      </c>
      <c r="D13" s="102">
        <v>40403</v>
      </c>
      <c r="E13" s="101" t="s">
        <v>0</v>
      </c>
      <c r="F13" s="103">
        <v>7404.21</v>
      </c>
      <c r="G13" s="102">
        <v>40406</v>
      </c>
      <c r="H13" s="102">
        <v>40406</v>
      </c>
      <c r="J13" s="101" t="s">
        <v>36</v>
      </c>
    </row>
    <row r="14" spans="1:10" s="101" customFormat="1" x14ac:dyDescent="0.15">
      <c r="A14" s="101">
        <v>1217964</v>
      </c>
      <c r="B14" s="102">
        <v>40407</v>
      </c>
      <c r="C14" s="103">
        <v>20580</v>
      </c>
      <c r="D14" s="102">
        <v>40407</v>
      </c>
      <c r="E14" s="101" t="s">
        <v>0</v>
      </c>
      <c r="F14" s="103">
        <v>483.37</v>
      </c>
      <c r="G14" s="102">
        <v>40408</v>
      </c>
      <c r="H14" s="102">
        <v>40408</v>
      </c>
      <c r="J14" s="101" t="s">
        <v>36</v>
      </c>
    </row>
    <row r="15" spans="1:10" s="101" customFormat="1" x14ac:dyDescent="0.15">
      <c r="A15" s="101">
        <v>1221724</v>
      </c>
      <c r="B15" s="102">
        <v>40407</v>
      </c>
      <c r="C15" s="103">
        <v>0</v>
      </c>
      <c r="D15" s="102">
        <v>40407</v>
      </c>
      <c r="E15" s="101" t="s">
        <v>0</v>
      </c>
      <c r="F15" s="103">
        <v>-483.37</v>
      </c>
      <c r="G15" s="102">
        <v>40416</v>
      </c>
      <c r="H15" s="102">
        <v>40416</v>
      </c>
      <c r="J15" s="101" t="s">
        <v>36</v>
      </c>
    </row>
    <row r="16" spans="1:10" s="101" customFormat="1" x14ac:dyDescent="0.15">
      <c r="A16" s="101">
        <v>202796185</v>
      </c>
      <c r="B16" s="102"/>
      <c r="C16" s="103">
        <v>0</v>
      </c>
      <c r="D16" s="102">
        <v>40403</v>
      </c>
      <c r="E16" s="101" t="s">
        <v>0</v>
      </c>
      <c r="F16" s="103">
        <v>-7404.21</v>
      </c>
      <c r="G16" s="102"/>
      <c r="J16" s="101" t="s">
        <v>36</v>
      </c>
    </row>
    <row r="17" spans="1:10" x14ac:dyDescent="0.15">
      <c r="A17" s="51">
        <v>202796189</v>
      </c>
      <c r="B17" s="53">
        <v>40403</v>
      </c>
      <c r="C17" s="54">
        <v>150000</v>
      </c>
      <c r="D17" s="53">
        <v>40403</v>
      </c>
      <c r="E17" s="51" t="s">
        <v>0</v>
      </c>
      <c r="F17" s="54">
        <v>15853.49</v>
      </c>
      <c r="G17" s="53">
        <v>40466</v>
      </c>
      <c r="H17" s="53">
        <v>40485</v>
      </c>
      <c r="I17" s="51"/>
      <c r="J17" s="51" t="s">
        <v>36</v>
      </c>
    </row>
    <row r="18" spans="1:10" x14ac:dyDescent="0.15">
      <c r="A18" s="51">
        <v>202796277</v>
      </c>
      <c r="B18" s="53">
        <v>40323</v>
      </c>
      <c r="C18" s="54">
        <v>219000</v>
      </c>
      <c r="D18" s="53">
        <v>40323</v>
      </c>
      <c r="E18" s="51" t="s">
        <v>0</v>
      </c>
      <c r="F18" s="54">
        <v>4208.51</v>
      </c>
      <c r="G18" s="53">
        <v>40466</v>
      </c>
      <c r="H18" s="53">
        <v>40485</v>
      </c>
      <c r="I18" s="51"/>
      <c r="J18" s="51" t="s">
        <v>36</v>
      </c>
    </row>
    <row r="19" spans="1:10" s="1" customFormat="1" ht="14.25" hidden="1" x14ac:dyDescent="0.15">
      <c r="A19" s="1">
        <v>202796340</v>
      </c>
      <c r="B19" s="2"/>
      <c r="C19" s="3">
        <v>0</v>
      </c>
      <c r="D19" s="2">
        <v>40267</v>
      </c>
      <c r="E19" s="1" t="s">
        <v>0</v>
      </c>
      <c r="F19" s="3">
        <v>-59.18</v>
      </c>
      <c r="G19" s="2"/>
      <c r="J19" s="1" t="s">
        <v>36</v>
      </c>
    </row>
    <row r="20" spans="1:10" s="1" customFormat="1" ht="14.25" hidden="1" x14ac:dyDescent="0.15">
      <c r="A20" s="1">
        <v>202796572</v>
      </c>
      <c r="B20" s="2"/>
      <c r="C20" s="3">
        <v>0</v>
      </c>
      <c r="D20" s="2">
        <v>40235</v>
      </c>
      <c r="E20" s="1" t="s">
        <v>0</v>
      </c>
      <c r="F20" s="3">
        <v>-11.81</v>
      </c>
      <c r="G20" s="2"/>
      <c r="J20" s="1" t="s">
        <v>36</v>
      </c>
    </row>
    <row r="21" spans="1:10" x14ac:dyDescent="0.15">
      <c r="A21" s="51">
        <v>202905870</v>
      </c>
      <c r="B21" s="53">
        <v>40465</v>
      </c>
      <c r="C21" s="54">
        <v>150000</v>
      </c>
      <c r="D21" s="53">
        <v>40465</v>
      </c>
      <c r="E21" s="51" t="s">
        <v>0</v>
      </c>
      <c r="F21" s="54">
        <v>23021.74</v>
      </c>
      <c r="G21" s="53">
        <v>40486</v>
      </c>
      <c r="H21" s="53">
        <v>40486</v>
      </c>
      <c r="I21" s="51"/>
      <c r="J21" s="51" t="s">
        <v>36</v>
      </c>
    </row>
    <row r="22" spans="1:10" x14ac:dyDescent="0.15">
      <c r="A22" s="51">
        <v>202960915</v>
      </c>
      <c r="B22" s="53">
        <v>40505</v>
      </c>
      <c r="C22" s="54">
        <v>500000</v>
      </c>
      <c r="D22" s="53">
        <v>40505</v>
      </c>
      <c r="E22" s="51" t="s">
        <v>0</v>
      </c>
      <c r="F22" s="54">
        <v>18790.169999999998</v>
      </c>
      <c r="G22" s="53">
        <v>40507</v>
      </c>
      <c r="H22" s="53">
        <v>40507</v>
      </c>
      <c r="I22" s="51"/>
      <c r="J22" s="51" t="s">
        <v>36</v>
      </c>
    </row>
    <row r="23" spans="1:10" x14ac:dyDescent="0.15">
      <c r="A23" s="51">
        <v>3570</v>
      </c>
      <c r="B23" s="53">
        <v>39964</v>
      </c>
      <c r="C23" s="54">
        <v>1805600</v>
      </c>
      <c r="D23" s="53">
        <v>39989</v>
      </c>
      <c r="E23" s="51" t="s">
        <v>1</v>
      </c>
      <c r="F23" s="54">
        <v>1500</v>
      </c>
      <c r="G23" s="53">
        <v>39994</v>
      </c>
      <c r="H23" s="53">
        <v>39994</v>
      </c>
      <c r="I23" s="51"/>
      <c r="J23" s="51" t="s">
        <v>36</v>
      </c>
    </row>
    <row r="24" spans="1:10" x14ac:dyDescent="0.15">
      <c r="A24" s="51">
        <v>3570</v>
      </c>
      <c r="B24" s="53">
        <v>39964</v>
      </c>
      <c r="C24" s="54">
        <v>1805600</v>
      </c>
      <c r="D24" s="53">
        <v>39989</v>
      </c>
      <c r="E24" s="51" t="s">
        <v>2</v>
      </c>
      <c r="F24" s="54">
        <v>415000</v>
      </c>
      <c r="G24" s="53">
        <v>39994</v>
      </c>
      <c r="H24" s="53">
        <v>39994</v>
      </c>
      <c r="I24" s="51"/>
      <c r="J24" s="51" t="s">
        <v>36</v>
      </c>
    </row>
    <row r="25" spans="1:10" x14ac:dyDescent="0.15">
      <c r="A25" s="51">
        <v>3570</v>
      </c>
      <c r="B25" s="53">
        <v>39964</v>
      </c>
      <c r="C25" s="54">
        <v>1805600</v>
      </c>
      <c r="D25" s="53">
        <v>39989</v>
      </c>
      <c r="E25" s="51" t="s">
        <v>3</v>
      </c>
      <c r="F25" s="54">
        <v>141100</v>
      </c>
      <c r="G25" s="53">
        <v>39994</v>
      </c>
      <c r="H25" s="53">
        <v>39994</v>
      </c>
      <c r="I25" s="51"/>
      <c r="J25" s="51" t="s">
        <v>36</v>
      </c>
    </row>
    <row r="26" spans="1:10" x14ac:dyDescent="0.15">
      <c r="A26" s="51">
        <v>3570</v>
      </c>
      <c r="B26" s="53">
        <v>39964</v>
      </c>
      <c r="C26" s="54">
        <v>1805600</v>
      </c>
      <c r="D26" s="53">
        <v>39989</v>
      </c>
      <c r="E26" s="51" t="s">
        <v>4</v>
      </c>
      <c r="F26" s="54">
        <v>1245000</v>
      </c>
      <c r="G26" s="53">
        <v>39994</v>
      </c>
      <c r="H26" s="53">
        <v>39994</v>
      </c>
      <c r="I26" s="51"/>
      <c r="J26" s="51" t="s">
        <v>36</v>
      </c>
    </row>
    <row r="27" spans="1:10" x14ac:dyDescent="0.15">
      <c r="A27" s="51">
        <v>3570</v>
      </c>
      <c r="B27" s="53">
        <v>39964</v>
      </c>
      <c r="C27" s="54">
        <v>1805600</v>
      </c>
      <c r="D27" s="53">
        <v>39989</v>
      </c>
      <c r="E27" s="51" t="s">
        <v>5</v>
      </c>
      <c r="F27" s="54">
        <v>3000</v>
      </c>
      <c r="G27" s="53">
        <v>39994</v>
      </c>
      <c r="H27" s="53">
        <v>39994</v>
      </c>
      <c r="I27" s="51"/>
      <c r="J27" s="51" t="s">
        <v>36</v>
      </c>
    </row>
    <row r="28" spans="1:10" x14ac:dyDescent="0.15">
      <c r="A28" s="51">
        <v>1112054</v>
      </c>
      <c r="B28" s="53">
        <v>40018</v>
      </c>
      <c r="C28" s="54">
        <v>166775.88</v>
      </c>
      <c r="D28" s="53">
        <v>40019</v>
      </c>
      <c r="E28" s="51" t="s">
        <v>6</v>
      </c>
      <c r="F28" s="54">
        <v>129525.48</v>
      </c>
      <c r="G28" s="53">
        <v>40025</v>
      </c>
      <c r="H28" s="53">
        <v>40028</v>
      </c>
      <c r="I28" s="51"/>
      <c r="J28" s="51" t="s">
        <v>36</v>
      </c>
    </row>
    <row r="29" spans="1:10" x14ac:dyDescent="0.15">
      <c r="A29" s="51">
        <v>1112054</v>
      </c>
      <c r="B29" s="53">
        <v>40018</v>
      </c>
      <c r="C29" s="54">
        <v>166775.88</v>
      </c>
      <c r="D29" s="53">
        <v>40019</v>
      </c>
      <c r="E29" s="51" t="s">
        <v>7</v>
      </c>
      <c r="F29" s="54">
        <v>37250.400000000001</v>
      </c>
      <c r="G29" s="53">
        <v>40025</v>
      </c>
      <c r="H29" s="53">
        <v>40028</v>
      </c>
      <c r="I29" s="51"/>
      <c r="J29" s="51" t="s">
        <v>36</v>
      </c>
    </row>
    <row r="30" spans="1:10" x14ac:dyDescent="0.15">
      <c r="A30" s="51">
        <v>1117676</v>
      </c>
      <c r="B30" s="53">
        <v>40071</v>
      </c>
      <c r="C30" s="54">
        <v>120000</v>
      </c>
      <c r="D30" s="53">
        <v>40050</v>
      </c>
      <c r="E30" s="51" t="s">
        <v>8</v>
      </c>
      <c r="F30" s="54">
        <v>80964.649999999994</v>
      </c>
      <c r="G30" s="53">
        <v>40073</v>
      </c>
      <c r="H30" s="53">
        <v>40077</v>
      </c>
      <c r="I30" s="51"/>
      <c r="J30" s="51" t="s">
        <v>36</v>
      </c>
    </row>
    <row r="31" spans="1:10" x14ac:dyDescent="0.15">
      <c r="A31" s="51">
        <v>1122642</v>
      </c>
      <c r="B31" s="53">
        <v>40099</v>
      </c>
      <c r="C31" s="54">
        <v>80000</v>
      </c>
      <c r="D31" s="53">
        <v>40050</v>
      </c>
      <c r="E31" s="51" t="s">
        <v>8</v>
      </c>
      <c r="F31" s="54">
        <v>2814.62</v>
      </c>
      <c r="G31" s="53">
        <v>40135</v>
      </c>
      <c r="H31" s="53">
        <v>40143</v>
      </c>
      <c r="I31" s="51"/>
      <c r="J31" s="51" t="s">
        <v>36</v>
      </c>
    </row>
    <row r="32" spans="1:10" x14ac:dyDescent="0.15">
      <c r="A32" s="51">
        <v>1119370</v>
      </c>
      <c r="B32" s="53">
        <v>40081</v>
      </c>
      <c r="C32" s="54">
        <v>46775.9</v>
      </c>
      <c r="D32" s="53">
        <v>40050</v>
      </c>
      <c r="E32" s="51" t="s">
        <v>8</v>
      </c>
      <c r="F32" s="54">
        <v>46430.1</v>
      </c>
      <c r="G32" s="53">
        <v>40135</v>
      </c>
      <c r="H32" s="53">
        <v>40142</v>
      </c>
      <c r="I32" s="51"/>
      <c r="J32" s="51" t="s">
        <v>36</v>
      </c>
    </row>
    <row r="33" spans="1:10" ht="15.75" customHeight="1" x14ac:dyDescent="0.15">
      <c r="A33" s="51">
        <v>1117676</v>
      </c>
      <c r="B33" s="53">
        <v>40071</v>
      </c>
      <c r="C33" s="54">
        <v>120000</v>
      </c>
      <c r="D33" s="53">
        <v>40050</v>
      </c>
      <c r="E33" s="51" t="s">
        <v>9</v>
      </c>
      <c r="F33" s="54">
        <v>36566.51</v>
      </c>
      <c r="G33" s="53">
        <v>40073</v>
      </c>
      <c r="H33" s="53">
        <v>40077</v>
      </c>
      <c r="I33" s="51"/>
      <c r="J33" s="51" t="s">
        <v>36</v>
      </c>
    </row>
    <row r="34" spans="1:10" x14ac:dyDescent="0.15">
      <c r="A34" s="51">
        <v>1122642</v>
      </c>
      <c r="B34" s="53">
        <v>40099</v>
      </c>
      <c r="C34" s="54">
        <v>80000</v>
      </c>
      <c r="D34" s="53">
        <v>40081</v>
      </c>
      <c r="E34" s="51" t="s">
        <v>10</v>
      </c>
      <c r="F34" s="54">
        <v>39156.769999999997</v>
      </c>
      <c r="G34" s="53">
        <v>40135</v>
      </c>
      <c r="H34" s="53">
        <v>40143</v>
      </c>
      <c r="I34" s="51"/>
      <c r="J34" s="51" t="s">
        <v>36</v>
      </c>
    </row>
    <row r="35" spans="1:10" x14ac:dyDescent="0.15">
      <c r="A35" s="51">
        <v>1129967</v>
      </c>
      <c r="B35" s="53">
        <v>40142</v>
      </c>
      <c r="C35" s="54">
        <v>200000</v>
      </c>
      <c r="D35" s="53">
        <v>40081</v>
      </c>
      <c r="E35" s="51" t="s">
        <v>10</v>
      </c>
      <c r="F35" s="54">
        <v>91740.11</v>
      </c>
      <c r="G35" s="53">
        <v>40143</v>
      </c>
      <c r="H35" s="53">
        <v>40143</v>
      </c>
      <c r="I35" s="51"/>
      <c r="J35" s="51" t="s">
        <v>36</v>
      </c>
    </row>
    <row r="36" spans="1:10" x14ac:dyDescent="0.15">
      <c r="A36" s="51">
        <v>1122642</v>
      </c>
      <c r="B36" s="53">
        <v>40099</v>
      </c>
      <c r="C36" s="54">
        <v>80000</v>
      </c>
      <c r="D36" s="53">
        <v>40081</v>
      </c>
      <c r="E36" s="51" t="s">
        <v>11</v>
      </c>
      <c r="F36" s="54">
        <v>35879</v>
      </c>
      <c r="G36" s="53">
        <v>40135</v>
      </c>
      <c r="H36" s="53">
        <v>40143</v>
      </c>
      <c r="I36" s="51"/>
      <c r="J36" s="51" t="s">
        <v>36</v>
      </c>
    </row>
    <row r="37" spans="1:10" x14ac:dyDescent="0.15">
      <c r="A37" s="56">
        <v>1140446</v>
      </c>
      <c r="B37" s="57">
        <v>40175</v>
      </c>
      <c r="C37" s="58">
        <v>166775.88</v>
      </c>
      <c r="D37" s="57">
        <v>40172</v>
      </c>
      <c r="E37" s="56" t="s">
        <v>12</v>
      </c>
      <c r="F37" s="58">
        <v>64975.64</v>
      </c>
      <c r="G37" s="53">
        <v>40175</v>
      </c>
      <c r="H37" s="53">
        <v>40176</v>
      </c>
      <c r="I37" s="51"/>
      <c r="J37" s="51" t="s">
        <v>36</v>
      </c>
    </row>
    <row r="38" spans="1:10" x14ac:dyDescent="0.15">
      <c r="A38" s="56">
        <v>1130088</v>
      </c>
      <c r="B38" s="57">
        <v>40142</v>
      </c>
      <c r="C38" s="58">
        <v>101800.24</v>
      </c>
      <c r="D38" s="57">
        <v>40172</v>
      </c>
      <c r="E38" s="56" t="s">
        <v>12</v>
      </c>
      <c r="F38" s="58">
        <v>66612.37</v>
      </c>
      <c r="G38" s="53">
        <v>40148</v>
      </c>
      <c r="H38" s="53">
        <v>40189</v>
      </c>
      <c r="I38" s="51"/>
      <c r="J38" s="51" t="s">
        <v>36</v>
      </c>
    </row>
    <row r="39" spans="1:10" x14ac:dyDescent="0.15">
      <c r="A39" s="56">
        <v>1130088</v>
      </c>
      <c r="B39" s="57">
        <v>40142</v>
      </c>
      <c r="C39" s="58">
        <v>101800.24</v>
      </c>
      <c r="D39" s="57">
        <v>40172</v>
      </c>
      <c r="E39" s="56" t="s">
        <v>13</v>
      </c>
      <c r="F39" s="58">
        <v>35187.870000000003</v>
      </c>
      <c r="G39" s="53">
        <v>40148</v>
      </c>
      <c r="H39" s="53">
        <v>40189</v>
      </c>
      <c r="I39" s="51"/>
      <c r="J39" s="51" t="s">
        <v>36</v>
      </c>
    </row>
    <row r="40" spans="1:10" x14ac:dyDescent="0.15">
      <c r="A40" s="51">
        <v>1148651</v>
      </c>
      <c r="B40" s="53">
        <v>40210</v>
      </c>
      <c r="C40" s="54">
        <v>65294.69</v>
      </c>
      <c r="D40" s="53">
        <v>40203</v>
      </c>
      <c r="E40" s="51" t="s">
        <v>14</v>
      </c>
      <c r="F40" s="55">
        <v>64975.64</v>
      </c>
      <c r="G40" s="53">
        <v>40211</v>
      </c>
      <c r="H40" s="53">
        <v>40212</v>
      </c>
      <c r="I40" s="51"/>
      <c r="J40" s="51" t="s">
        <v>36</v>
      </c>
    </row>
    <row r="41" spans="1:10" x14ac:dyDescent="0.15">
      <c r="A41" s="51">
        <v>1140446</v>
      </c>
      <c r="B41" s="53">
        <v>40175</v>
      </c>
      <c r="C41" s="54">
        <v>166775.88</v>
      </c>
      <c r="D41" s="53">
        <v>40203</v>
      </c>
      <c r="E41" s="51" t="s">
        <v>14</v>
      </c>
      <c r="F41" s="54">
        <v>67307.16</v>
      </c>
      <c r="G41" s="53">
        <v>40175</v>
      </c>
      <c r="H41" s="53">
        <v>40176</v>
      </c>
      <c r="I41" s="51"/>
      <c r="J41" s="51" t="s">
        <v>36</v>
      </c>
    </row>
    <row r="42" spans="1:10" x14ac:dyDescent="0.15">
      <c r="A42" s="51">
        <v>1140446</v>
      </c>
      <c r="B42" s="53">
        <v>40175</v>
      </c>
      <c r="C42" s="54">
        <v>166775.88</v>
      </c>
      <c r="D42" s="53">
        <v>40203</v>
      </c>
      <c r="E42" s="51" t="s">
        <v>15</v>
      </c>
      <c r="F42" s="54">
        <v>34493.08</v>
      </c>
      <c r="G42" s="53">
        <v>40175</v>
      </c>
      <c r="H42" s="53">
        <v>40176</v>
      </c>
      <c r="I42" s="51"/>
      <c r="J42" s="51" t="s">
        <v>36</v>
      </c>
    </row>
    <row r="43" spans="1:10" s="1" customFormat="1" ht="14.25" hidden="1" x14ac:dyDescent="0.15">
      <c r="A43" s="1">
        <v>202796615</v>
      </c>
      <c r="C43" s="3">
        <v>0</v>
      </c>
      <c r="D43" s="2">
        <v>40234</v>
      </c>
      <c r="E43" s="1" t="s">
        <v>16</v>
      </c>
      <c r="F43" s="3">
        <v>-116109.37</v>
      </c>
      <c r="J43" s="1" t="s">
        <v>36</v>
      </c>
    </row>
    <row r="44" spans="1:10" x14ac:dyDescent="0.15">
      <c r="A44" s="51">
        <v>202796577</v>
      </c>
      <c r="B44" s="53">
        <v>40235</v>
      </c>
      <c r="C44" s="54">
        <v>166775.88</v>
      </c>
      <c r="D44" s="53">
        <v>40234</v>
      </c>
      <c r="E44" s="51" t="s">
        <v>16</v>
      </c>
      <c r="F44" s="54">
        <v>132981.25</v>
      </c>
      <c r="G44" s="53">
        <v>40446</v>
      </c>
      <c r="H44" s="53">
        <v>40450</v>
      </c>
      <c r="I44" s="51"/>
      <c r="J44" s="51" t="s">
        <v>36</v>
      </c>
    </row>
    <row r="45" spans="1:10" s="101" customFormat="1" x14ac:dyDescent="0.15">
      <c r="A45" s="101">
        <v>1174879</v>
      </c>
      <c r="B45" s="102">
        <v>40235</v>
      </c>
      <c r="C45" s="103">
        <v>166775.88</v>
      </c>
      <c r="D45" s="102">
        <v>40234</v>
      </c>
      <c r="E45" s="101" t="s">
        <v>16</v>
      </c>
      <c r="F45" s="103">
        <v>16871.88</v>
      </c>
      <c r="G45" s="102">
        <v>40406</v>
      </c>
      <c r="H45" s="102">
        <v>40407</v>
      </c>
      <c r="J45" s="101" t="s">
        <v>36</v>
      </c>
    </row>
    <row r="46" spans="1:10" s="101" customFormat="1" x14ac:dyDescent="0.15">
      <c r="A46" s="101">
        <v>1163939</v>
      </c>
      <c r="B46" s="102">
        <v>40267</v>
      </c>
      <c r="C46" s="103">
        <v>150000</v>
      </c>
      <c r="D46" s="102">
        <v>40234</v>
      </c>
      <c r="E46" s="101" t="s">
        <v>16</v>
      </c>
      <c r="F46" s="103">
        <v>16871.88</v>
      </c>
      <c r="G46" s="102">
        <v>40276</v>
      </c>
      <c r="H46" s="102">
        <v>40276</v>
      </c>
      <c r="J46" s="101" t="s">
        <v>36</v>
      </c>
    </row>
    <row r="47" spans="1:10" s="101" customFormat="1" x14ac:dyDescent="0.15">
      <c r="A47" s="101">
        <v>202796572</v>
      </c>
      <c r="C47" s="103">
        <v>0</v>
      </c>
      <c r="D47" s="102">
        <v>40234</v>
      </c>
      <c r="E47" s="101" t="s">
        <v>16</v>
      </c>
      <c r="F47" s="103">
        <v>-16871.88</v>
      </c>
      <c r="J47" s="101" t="s">
        <v>36</v>
      </c>
    </row>
    <row r="48" spans="1:10" s="101" customFormat="1" x14ac:dyDescent="0.15">
      <c r="A48" s="101">
        <v>1153195</v>
      </c>
      <c r="B48" s="102">
        <v>40232</v>
      </c>
      <c r="C48" s="103">
        <v>149904</v>
      </c>
      <c r="D48" s="102">
        <v>40234</v>
      </c>
      <c r="E48" s="101" t="s">
        <v>16</v>
      </c>
      <c r="F48" s="103">
        <v>116109.37</v>
      </c>
      <c r="G48" s="102">
        <v>40234</v>
      </c>
      <c r="H48" s="102">
        <v>40235</v>
      </c>
      <c r="J48" s="101" t="s">
        <v>36</v>
      </c>
    </row>
    <row r="49" spans="1:10" s="101" customFormat="1" x14ac:dyDescent="0.15">
      <c r="A49" s="101">
        <v>1216045</v>
      </c>
      <c r="B49" s="102">
        <v>40267</v>
      </c>
      <c r="C49" s="103">
        <v>0</v>
      </c>
      <c r="D49" s="102">
        <v>40234</v>
      </c>
      <c r="E49" s="101" t="s">
        <v>16</v>
      </c>
      <c r="F49" s="103">
        <v>-16871.88</v>
      </c>
      <c r="G49" s="102">
        <v>40406</v>
      </c>
      <c r="H49" s="102">
        <v>40406</v>
      </c>
      <c r="J49" s="101" t="s">
        <v>36</v>
      </c>
    </row>
    <row r="50" spans="1:10" s="101" customFormat="1" x14ac:dyDescent="0.15">
      <c r="A50" s="101">
        <v>1153195</v>
      </c>
      <c r="B50" s="102">
        <v>40232</v>
      </c>
      <c r="C50" s="103">
        <v>149904</v>
      </c>
      <c r="D50" s="102">
        <v>40234</v>
      </c>
      <c r="E50" s="101" t="s">
        <v>17</v>
      </c>
      <c r="F50" s="103">
        <v>33794.629999999997</v>
      </c>
      <c r="G50" s="102">
        <v>40234</v>
      </c>
      <c r="H50" s="102">
        <v>40235</v>
      </c>
      <c r="J50" s="101" t="s">
        <v>36</v>
      </c>
    </row>
    <row r="51" spans="1:10" s="101" customFormat="1" x14ac:dyDescent="0.15">
      <c r="A51" s="101">
        <v>202796615</v>
      </c>
      <c r="C51" s="103">
        <v>0</v>
      </c>
      <c r="D51" s="102">
        <v>40234</v>
      </c>
      <c r="E51" s="101" t="s">
        <v>17</v>
      </c>
      <c r="F51" s="103">
        <v>-33794.629999999997</v>
      </c>
      <c r="J51" s="101" t="s">
        <v>36</v>
      </c>
    </row>
    <row r="52" spans="1:10" x14ac:dyDescent="0.15">
      <c r="A52" s="51">
        <v>202796577</v>
      </c>
      <c r="B52" s="53">
        <v>40235</v>
      </c>
      <c r="C52" s="54">
        <v>166775.88</v>
      </c>
      <c r="D52" s="53">
        <v>40234</v>
      </c>
      <c r="E52" s="51" t="s">
        <v>17</v>
      </c>
      <c r="F52" s="54">
        <v>33794.629999999997</v>
      </c>
      <c r="G52" s="53">
        <v>40446</v>
      </c>
      <c r="H52" s="53">
        <v>40450</v>
      </c>
      <c r="I52" s="51"/>
      <c r="J52" s="51" t="s">
        <v>36</v>
      </c>
    </row>
    <row r="53" spans="1:10" s="1" customFormat="1" ht="14.25" hidden="1" x14ac:dyDescent="0.15">
      <c r="A53" s="1">
        <v>202796572</v>
      </c>
      <c r="C53" s="3">
        <v>0</v>
      </c>
      <c r="D53" s="2">
        <v>40262</v>
      </c>
      <c r="E53" s="1" t="s">
        <v>18</v>
      </c>
      <c r="F53" s="3">
        <v>-116799.7</v>
      </c>
      <c r="J53" s="1" t="s">
        <v>36</v>
      </c>
    </row>
    <row r="54" spans="1:10" s="1" customFormat="1" ht="14.25" hidden="1" x14ac:dyDescent="0.15">
      <c r="A54" s="1">
        <v>1182810</v>
      </c>
      <c r="B54" s="2">
        <v>40323</v>
      </c>
      <c r="C54" s="3">
        <v>219000</v>
      </c>
      <c r="D54" s="2">
        <v>40262</v>
      </c>
      <c r="E54" s="1" t="s">
        <v>18</v>
      </c>
      <c r="F54" s="3">
        <v>34626.43</v>
      </c>
      <c r="G54" s="2">
        <v>40325</v>
      </c>
      <c r="H54" s="2">
        <v>40326</v>
      </c>
      <c r="J54" s="1" t="s">
        <v>36</v>
      </c>
    </row>
    <row r="55" spans="1:10" x14ac:dyDescent="0.15">
      <c r="A55" s="51">
        <v>202796277</v>
      </c>
      <c r="B55" s="53">
        <v>40323</v>
      </c>
      <c r="C55" s="54">
        <v>219000</v>
      </c>
      <c r="D55" s="53">
        <v>40262</v>
      </c>
      <c r="E55" s="51" t="s">
        <v>18</v>
      </c>
      <c r="F55" s="54">
        <v>16775.88</v>
      </c>
      <c r="G55" s="53">
        <v>40466</v>
      </c>
      <c r="H55" s="53">
        <v>40485</v>
      </c>
      <c r="I55" s="51"/>
      <c r="J55" s="51" t="s">
        <v>36</v>
      </c>
    </row>
    <row r="56" spans="1:10" s="1" customFormat="1" ht="14.25" hidden="1" x14ac:dyDescent="0.15">
      <c r="A56" s="1">
        <v>1163939</v>
      </c>
      <c r="B56" s="2">
        <v>40267</v>
      </c>
      <c r="C56" s="3">
        <v>150000</v>
      </c>
      <c r="D56" s="2">
        <v>40262</v>
      </c>
      <c r="E56" s="1" t="s">
        <v>18</v>
      </c>
      <c r="F56" s="3">
        <v>99056.960000000006</v>
      </c>
      <c r="G56" s="2">
        <v>40276</v>
      </c>
      <c r="H56" s="2">
        <v>40276</v>
      </c>
      <c r="J56" s="1" t="s">
        <v>36</v>
      </c>
    </row>
    <row r="57" spans="1:10" s="1" customFormat="1" ht="14.25" hidden="1" x14ac:dyDescent="0.15">
      <c r="A57" s="1">
        <v>1174879</v>
      </c>
      <c r="B57" s="2">
        <v>40235</v>
      </c>
      <c r="C57" s="3">
        <v>166775.88</v>
      </c>
      <c r="D57" s="2">
        <v>40262</v>
      </c>
      <c r="E57" s="1" t="s">
        <v>18</v>
      </c>
      <c r="F57" s="3">
        <v>116799.7</v>
      </c>
      <c r="G57" s="2">
        <v>40406</v>
      </c>
      <c r="H57" s="2">
        <v>40407</v>
      </c>
      <c r="J57" s="1" t="s">
        <v>36</v>
      </c>
    </row>
    <row r="58" spans="1:10" x14ac:dyDescent="0.15">
      <c r="A58" s="51">
        <v>202796345</v>
      </c>
      <c r="B58" s="53">
        <v>40267</v>
      </c>
      <c r="C58" s="54">
        <v>150000</v>
      </c>
      <c r="D58" s="53">
        <v>40262</v>
      </c>
      <c r="E58" s="51" t="s">
        <v>18</v>
      </c>
      <c r="F58" s="54">
        <v>116907.51</v>
      </c>
      <c r="G58" s="53">
        <v>40446</v>
      </c>
      <c r="H58" s="53">
        <v>40450</v>
      </c>
      <c r="I58" s="51"/>
      <c r="J58" s="51" t="s">
        <v>36</v>
      </c>
    </row>
    <row r="59" spans="1:10" s="1" customFormat="1" ht="14.25" hidden="1" x14ac:dyDescent="0.15">
      <c r="A59" s="1">
        <v>1216045</v>
      </c>
      <c r="B59" s="2">
        <v>40267</v>
      </c>
      <c r="C59" s="3">
        <v>0</v>
      </c>
      <c r="D59" s="2">
        <v>40262</v>
      </c>
      <c r="E59" s="1" t="s">
        <v>18</v>
      </c>
      <c r="F59" s="3">
        <v>-99056.960000000006</v>
      </c>
      <c r="G59" s="2">
        <v>40406</v>
      </c>
      <c r="H59" s="2">
        <v>40406</v>
      </c>
      <c r="J59" s="1" t="s">
        <v>36</v>
      </c>
    </row>
    <row r="60" spans="1:10" s="1" customFormat="1" ht="14.25" hidden="1" x14ac:dyDescent="0.15">
      <c r="A60" s="1">
        <v>1216046</v>
      </c>
      <c r="B60" s="2">
        <v>40267</v>
      </c>
      <c r="C60" s="3">
        <v>150000</v>
      </c>
      <c r="D60" s="2">
        <v>40262</v>
      </c>
      <c r="E60" s="1" t="s">
        <v>18</v>
      </c>
      <c r="F60" s="3">
        <v>16883.689999999999</v>
      </c>
      <c r="G60" s="2">
        <v>40406</v>
      </c>
      <c r="H60" s="2">
        <v>40407</v>
      </c>
      <c r="J60" s="1" t="s">
        <v>36</v>
      </c>
    </row>
    <row r="61" spans="1:10" s="1" customFormat="1" ht="14.25" hidden="1" x14ac:dyDescent="0.15">
      <c r="A61" s="1">
        <v>202796340</v>
      </c>
      <c r="C61" s="3">
        <v>0</v>
      </c>
      <c r="D61" s="2">
        <v>40262</v>
      </c>
      <c r="E61" s="1" t="s">
        <v>18</v>
      </c>
      <c r="F61" s="3">
        <v>-16883.689999999999</v>
      </c>
      <c r="J61" s="1" t="s">
        <v>36</v>
      </c>
    </row>
    <row r="62" spans="1:10" s="1" customFormat="1" ht="14.25" hidden="1" x14ac:dyDescent="0.15">
      <c r="A62" s="1">
        <v>1216047</v>
      </c>
      <c r="B62" s="2">
        <v>40323</v>
      </c>
      <c r="C62" s="3">
        <v>0</v>
      </c>
      <c r="D62" s="2">
        <v>40262</v>
      </c>
      <c r="E62" s="1" t="s">
        <v>18</v>
      </c>
      <c r="F62" s="3">
        <v>-34626.43</v>
      </c>
      <c r="G62" s="2">
        <v>40406</v>
      </c>
      <c r="H62" s="2">
        <v>40406</v>
      </c>
      <c r="J62" s="1" t="s">
        <v>36</v>
      </c>
    </row>
    <row r="63" spans="1:10" s="1" customFormat="1" ht="14.25" hidden="1" x14ac:dyDescent="0.15">
      <c r="A63" s="1">
        <v>1174879</v>
      </c>
      <c r="B63" s="2">
        <v>40235</v>
      </c>
      <c r="C63" s="3">
        <v>166775.88</v>
      </c>
      <c r="D63" s="2">
        <v>40262</v>
      </c>
      <c r="E63" s="1" t="s">
        <v>19</v>
      </c>
      <c r="F63" s="3">
        <v>33092.49</v>
      </c>
      <c r="G63" s="2">
        <v>40406</v>
      </c>
      <c r="H63" s="2">
        <v>40407</v>
      </c>
      <c r="J63" s="1" t="s">
        <v>36</v>
      </c>
    </row>
    <row r="64" spans="1:10" x14ac:dyDescent="0.15">
      <c r="A64" s="51">
        <v>202796345</v>
      </c>
      <c r="B64" s="53">
        <v>40267</v>
      </c>
      <c r="C64" s="54">
        <v>150000</v>
      </c>
      <c r="D64" s="53">
        <v>40262</v>
      </c>
      <c r="E64" s="51" t="s">
        <v>19</v>
      </c>
      <c r="F64" s="54">
        <v>33092.49</v>
      </c>
      <c r="G64" s="53">
        <v>40446</v>
      </c>
      <c r="H64" s="53">
        <v>40450</v>
      </c>
      <c r="I64" s="51"/>
      <c r="J64" s="51" t="s">
        <v>36</v>
      </c>
    </row>
    <row r="65" spans="1:10" s="1" customFormat="1" ht="14.25" hidden="1" x14ac:dyDescent="0.15">
      <c r="A65" s="1">
        <v>202796572</v>
      </c>
      <c r="C65" s="3">
        <v>0</v>
      </c>
      <c r="D65" s="2">
        <v>40262</v>
      </c>
      <c r="E65" s="1" t="s">
        <v>19</v>
      </c>
      <c r="F65" s="3">
        <v>-33092.49</v>
      </c>
      <c r="J65" s="1" t="s">
        <v>36</v>
      </c>
    </row>
    <row r="66" spans="1:10" s="1" customFormat="1" ht="14.25" hidden="1" x14ac:dyDescent="0.15">
      <c r="A66" s="1">
        <v>1216045</v>
      </c>
      <c r="B66" s="2">
        <v>40267</v>
      </c>
      <c r="C66" s="3">
        <v>0</v>
      </c>
      <c r="D66" s="2">
        <v>40262</v>
      </c>
      <c r="E66" s="1" t="s">
        <v>19</v>
      </c>
      <c r="F66" s="3">
        <v>-33092.49</v>
      </c>
      <c r="G66" s="2">
        <v>40406</v>
      </c>
      <c r="H66" s="2">
        <v>40406</v>
      </c>
      <c r="J66" s="1" t="s">
        <v>36</v>
      </c>
    </row>
    <row r="67" spans="1:10" s="1" customFormat="1" ht="14.25" hidden="1" x14ac:dyDescent="0.15">
      <c r="A67" s="1">
        <v>1163939</v>
      </c>
      <c r="B67" s="2">
        <v>40267</v>
      </c>
      <c r="C67" s="3">
        <v>150000</v>
      </c>
      <c r="D67" s="2">
        <v>40262</v>
      </c>
      <c r="E67" s="1" t="s">
        <v>19</v>
      </c>
      <c r="F67" s="3">
        <v>33092.49</v>
      </c>
      <c r="G67" s="2">
        <v>40276</v>
      </c>
      <c r="H67" s="2">
        <v>40276</v>
      </c>
      <c r="J67" s="1" t="s">
        <v>36</v>
      </c>
    </row>
    <row r="68" spans="1:10" s="1" customFormat="1" ht="14.25" hidden="1" x14ac:dyDescent="0.15">
      <c r="A68" s="1">
        <v>202796272</v>
      </c>
      <c r="C68" s="3">
        <v>0</v>
      </c>
      <c r="D68" s="2">
        <v>40293</v>
      </c>
      <c r="E68" s="1" t="s">
        <v>20</v>
      </c>
      <c r="F68" s="3">
        <v>-33718.75</v>
      </c>
      <c r="J68" s="1" t="s">
        <v>36</v>
      </c>
    </row>
    <row r="69" spans="1:10" s="1" customFormat="1" ht="14.25" hidden="1" x14ac:dyDescent="0.15">
      <c r="A69" s="1">
        <v>1182810</v>
      </c>
      <c r="B69" s="2">
        <v>40323</v>
      </c>
      <c r="C69" s="3">
        <v>219000</v>
      </c>
      <c r="D69" s="2">
        <v>40293</v>
      </c>
      <c r="E69" s="1" t="s">
        <v>20</v>
      </c>
      <c r="F69" s="3">
        <v>134389.24</v>
      </c>
      <c r="G69" s="2">
        <v>40325</v>
      </c>
      <c r="H69" s="2">
        <v>40326</v>
      </c>
      <c r="J69" s="1" t="s">
        <v>36</v>
      </c>
    </row>
    <row r="70" spans="1:10" s="1" customFormat="1" ht="14.25" hidden="1" x14ac:dyDescent="0.15">
      <c r="A70" s="1">
        <v>1216048</v>
      </c>
      <c r="B70" s="2">
        <v>40323</v>
      </c>
      <c r="C70" s="3">
        <v>219000</v>
      </c>
      <c r="D70" s="2">
        <v>40293</v>
      </c>
      <c r="E70" s="1" t="s">
        <v>20</v>
      </c>
      <c r="F70" s="3">
        <v>33718.75</v>
      </c>
      <c r="G70" s="2">
        <v>40406</v>
      </c>
      <c r="H70" s="2">
        <v>40407</v>
      </c>
      <c r="J70" s="1" t="s">
        <v>36</v>
      </c>
    </row>
    <row r="71" spans="1:10" s="1" customFormat="1" ht="14.25" hidden="1" x14ac:dyDescent="0.15">
      <c r="A71" s="1">
        <v>1216047</v>
      </c>
      <c r="B71" s="2">
        <v>40323</v>
      </c>
      <c r="C71" s="3">
        <v>0</v>
      </c>
      <c r="D71" s="2">
        <v>40293</v>
      </c>
      <c r="E71" s="1" t="s">
        <v>20</v>
      </c>
      <c r="F71" s="3">
        <v>-134389.24</v>
      </c>
      <c r="G71" s="2">
        <v>40406</v>
      </c>
      <c r="H71" s="2">
        <v>40406</v>
      </c>
      <c r="J71" s="1" t="s">
        <v>36</v>
      </c>
    </row>
    <row r="72" spans="1:10" s="1" customFormat="1" ht="14.25" hidden="1" x14ac:dyDescent="0.15">
      <c r="A72" s="1">
        <v>1216046</v>
      </c>
      <c r="B72" s="2">
        <v>40267</v>
      </c>
      <c r="C72" s="3">
        <v>150000</v>
      </c>
      <c r="D72" s="2">
        <v>40293</v>
      </c>
      <c r="E72" s="1" t="s">
        <v>20</v>
      </c>
      <c r="F72" s="3">
        <v>100670.49</v>
      </c>
      <c r="G72" s="2">
        <v>40406</v>
      </c>
      <c r="H72" s="2">
        <v>40407</v>
      </c>
      <c r="J72" s="1" t="s">
        <v>36</v>
      </c>
    </row>
    <row r="73" spans="1:10" s="1" customFormat="1" ht="14.25" hidden="1" x14ac:dyDescent="0.15">
      <c r="A73" s="1">
        <v>202796340</v>
      </c>
      <c r="C73" s="3">
        <v>0</v>
      </c>
      <c r="D73" s="2">
        <v>40293</v>
      </c>
      <c r="E73" s="1" t="s">
        <v>20</v>
      </c>
      <c r="F73" s="3">
        <v>-100670.49</v>
      </c>
      <c r="J73" s="1" t="s">
        <v>36</v>
      </c>
    </row>
    <row r="74" spans="1:10" x14ac:dyDescent="0.15">
      <c r="A74" s="51">
        <v>202796277</v>
      </c>
      <c r="B74" s="53">
        <v>40323</v>
      </c>
      <c r="C74" s="54">
        <v>219000</v>
      </c>
      <c r="D74" s="53">
        <v>40293</v>
      </c>
      <c r="E74" s="51" t="s">
        <v>20</v>
      </c>
      <c r="F74" s="54">
        <v>134389.24</v>
      </c>
      <c r="G74" s="53">
        <v>40466</v>
      </c>
      <c r="H74" s="53">
        <v>40485</v>
      </c>
      <c r="I74" s="51"/>
      <c r="J74" s="51" t="s">
        <v>36</v>
      </c>
    </row>
    <row r="75" spans="1:10" x14ac:dyDescent="0.15">
      <c r="A75" s="51">
        <v>202796277</v>
      </c>
      <c r="B75" s="53">
        <v>40323</v>
      </c>
      <c r="C75" s="54">
        <v>219000</v>
      </c>
      <c r="D75" s="53">
        <v>40293</v>
      </c>
      <c r="E75" s="51" t="s">
        <v>21</v>
      </c>
      <c r="F75" s="54">
        <v>32386.639999999999</v>
      </c>
      <c r="G75" s="53">
        <v>40466</v>
      </c>
      <c r="H75" s="53">
        <v>40485</v>
      </c>
      <c r="I75" s="51"/>
      <c r="J75" s="51" t="s">
        <v>36</v>
      </c>
    </row>
    <row r="76" spans="1:10" s="1" customFormat="1" ht="14.25" hidden="1" x14ac:dyDescent="0.15">
      <c r="A76" s="1">
        <v>1216047</v>
      </c>
      <c r="B76" s="2">
        <v>40323</v>
      </c>
      <c r="C76" s="3">
        <v>0</v>
      </c>
      <c r="D76" s="2">
        <v>40293</v>
      </c>
      <c r="E76" s="1" t="s">
        <v>21</v>
      </c>
      <c r="F76" s="3">
        <v>-32386.639999999999</v>
      </c>
      <c r="G76" s="2">
        <v>40406</v>
      </c>
      <c r="H76" s="2">
        <v>40406</v>
      </c>
      <c r="J76" s="1" t="s">
        <v>36</v>
      </c>
    </row>
    <row r="77" spans="1:10" s="1" customFormat="1" ht="14.25" hidden="1" x14ac:dyDescent="0.15">
      <c r="A77" s="1">
        <v>1216046</v>
      </c>
      <c r="B77" s="2">
        <v>40267</v>
      </c>
      <c r="C77" s="3">
        <v>150000</v>
      </c>
      <c r="D77" s="2">
        <v>40293</v>
      </c>
      <c r="E77" s="1" t="s">
        <v>21</v>
      </c>
      <c r="F77" s="3">
        <v>32386.639999999999</v>
      </c>
      <c r="G77" s="2">
        <v>40406</v>
      </c>
      <c r="H77" s="2">
        <v>40407</v>
      </c>
      <c r="J77" s="1" t="s">
        <v>36</v>
      </c>
    </row>
    <row r="78" spans="1:10" s="1" customFormat="1" ht="14.25" hidden="1" x14ac:dyDescent="0.15">
      <c r="A78" s="1">
        <v>202796340</v>
      </c>
      <c r="C78" s="3">
        <v>0</v>
      </c>
      <c r="D78" s="2">
        <v>40293</v>
      </c>
      <c r="E78" s="1" t="s">
        <v>21</v>
      </c>
      <c r="F78" s="3">
        <v>-32386.639999999999</v>
      </c>
      <c r="J78" s="1" t="s">
        <v>36</v>
      </c>
    </row>
    <row r="79" spans="1:10" s="1" customFormat="1" ht="14.25" hidden="1" x14ac:dyDescent="0.15">
      <c r="A79" s="1">
        <v>1182810</v>
      </c>
      <c r="B79" s="2">
        <v>40323</v>
      </c>
      <c r="C79" s="3">
        <v>219000</v>
      </c>
      <c r="D79" s="2">
        <v>40293</v>
      </c>
      <c r="E79" s="1" t="s">
        <v>21</v>
      </c>
      <c r="F79" s="3">
        <v>32386.639999999999</v>
      </c>
      <c r="G79" s="2">
        <v>40325</v>
      </c>
      <c r="H79" s="2">
        <v>40326</v>
      </c>
      <c r="J79" s="1" t="s">
        <v>36</v>
      </c>
    </row>
    <row r="80" spans="1:10" x14ac:dyDescent="0.15">
      <c r="A80" s="51">
        <v>202796189</v>
      </c>
      <c r="B80" s="53">
        <v>40403</v>
      </c>
      <c r="C80" s="54">
        <v>150000</v>
      </c>
      <c r="D80" s="53">
        <v>40323</v>
      </c>
      <c r="E80" s="51" t="s">
        <v>22</v>
      </c>
      <c r="F80" s="54">
        <v>133709.17000000001</v>
      </c>
      <c r="G80" s="53">
        <v>40466</v>
      </c>
      <c r="H80" s="53">
        <v>40485</v>
      </c>
      <c r="I80" s="51"/>
      <c r="J80" s="51" t="s">
        <v>36</v>
      </c>
    </row>
    <row r="81" spans="1:10" s="1" customFormat="1" ht="14.25" hidden="1" x14ac:dyDescent="0.15">
      <c r="A81" s="1">
        <v>1216048</v>
      </c>
      <c r="B81" s="2">
        <v>40323</v>
      </c>
      <c r="C81" s="3">
        <v>219000</v>
      </c>
      <c r="D81" s="2">
        <v>40323</v>
      </c>
      <c r="E81" s="1" t="s">
        <v>22</v>
      </c>
      <c r="F81" s="3">
        <v>135098.81</v>
      </c>
      <c r="G81" s="2">
        <v>40406</v>
      </c>
      <c r="H81" s="2">
        <v>40407</v>
      </c>
      <c r="J81" s="1" t="s">
        <v>36</v>
      </c>
    </row>
    <row r="82" spans="1:10" s="1" customFormat="1" ht="14.25" hidden="1" x14ac:dyDescent="0.15">
      <c r="A82" s="1">
        <v>202796272</v>
      </c>
      <c r="C82" s="3">
        <v>0</v>
      </c>
      <c r="D82" s="2">
        <v>40323</v>
      </c>
      <c r="E82" s="1" t="s">
        <v>22</v>
      </c>
      <c r="F82" s="3">
        <v>-135098.81</v>
      </c>
      <c r="J82" s="1" t="s">
        <v>36</v>
      </c>
    </row>
    <row r="83" spans="1:10" x14ac:dyDescent="0.15">
      <c r="A83" s="51">
        <v>202905870</v>
      </c>
      <c r="B83" s="53">
        <v>40465</v>
      </c>
      <c r="C83" s="54">
        <v>150000</v>
      </c>
      <c r="D83" s="53">
        <v>40323</v>
      </c>
      <c r="E83" s="51" t="s">
        <v>22</v>
      </c>
      <c r="F83" s="54">
        <v>1389.64</v>
      </c>
      <c r="G83" s="53">
        <v>40486</v>
      </c>
      <c r="H83" s="53">
        <v>40486</v>
      </c>
      <c r="I83" s="51"/>
      <c r="J83" s="51" t="s">
        <v>36</v>
      </c>
    </row>
    <row r="84" spans="1:10" x14ac:dyDescent="0.15">
      <c r="A84" s="51">
        <v>202796189</v>
      </c>
      <c r="B84" s="53">
        <v>40403</v>
      </c>
      <c r="C84" s="54">
        <v>150000</v>
      </c>
      <c r="D84" s="53">
        <v>40323</v>
      </c>
      <c r="E84" s="51" t="s">
        <v>23</v>
      </c>
      <c r="F84" s="54">
        <v>437.34</v>
      </c>
      <c r="G84" s="53">
        <v>40466</v>
      </c>
      <c r="H84" s="53">
        <v>40485</v>
      </c>
      <c r="I84" s="51"/>
      <c r="J84" s="51" t="s">
        <v>36</v>
      </c>
    </row>
    <row r="85" spans="1:10" s="1" customFormat="1" ht="14.25" hidden="1" x14ac:dyDescent="0.15">
      <c r="A85" s="1">
        <v>1216048</v>
      </c>
      <c r="B85" s="2">
        <v>40323</v>
      </c>
      <c r="C85" s="3">
        <v>219000</v>
      </c>
      <c r="D85" s="2">
        <v>40323</v>
      </c>
      <c r="E85" s="1" t="s">
        <v>23</v>
      </c>
      <c r="F85" s="3">
        <v>31677.07</v>
      </c>
      <c r="G85" s="2">
        <v>40406</v>
      </c>
      <c r="H85" s="2">
        <v>40407</v>
      </c>
      <c r="J85" s="1" t="s">
        <v>36</v>
      </c>
    </row>
    <row r="86" spans="1:10" s="1" customFormat="1" ht="14.25" hidden="1" x14ac:dyDescent="0.15">
      <c r="A86" s="1">
        <v>1182810</v>
      </c>
      <c r="B86" s="2">
        <v>40323</v>
      </c>
      <c r="C86" s="3">
        <v>219000</v>
      </c>
      <c r="D86" s="2">
        <v>40323</v>
      </c>
      <c r="E86" s="1" t="s">
        <v>23</v>
      </c>
      <c r="F86" s="3">
        <v>12675.79</v>
      </c>
      <c r="G86" s="2">
        <v>40325</v>
      </c>
      <c r="H86" s="2">
        <v>40326</v>
      </c>
      <c r="J86" s="1" t="s">
        <v>36</v>
      </c>
    </row>
    <row r="87" spans="1:10" s="1" customFormat="1" ht="14.25" hidden="1" x14ac:dyDescent="0.15">
      <c r="A87" s="1">
        <v>1216047</v>
      </c>
      <c r="B87" s="2">
        <v>40323</v>
      </c>
      <c r="C87" s="3">
        <v>0</v>
      </c>
      <c r="D87" s="2">
        <v>40323</v>
      </c>
      <c r="E87" s="1" t="s">
        <v>23</v>
      </c>
      <c r="F87" s="3">
        <v>-12675.79</v>
      </c>
      <c r="G87" s="2">
        <v>40406</v>
      </c>
      <c r="H87" s="2">
        <v>40406</v>
      </c>
      <c r="J87" s="1" t="s">
        <v>36</v>
      </c>
    </row>
    <row r="88" spans="1:10" s="1" customFormat="1" ht="14.25" hidden="1" x14ac:dyDescent="0.15">
      <c r="A88" s="1">
        <v>202796272</v>
      </c>
      <c r="C88" s="3">
        <v>0</v>
      </c>
      <c r="D88" s="2">
        <v>40323</v>
      </c>
      <c r="E88" s="1" t="s">
        <v>23</v>
      </c>
      <c r="F88" s="3">
        <v>-31677.07</v>
      </c>
      <c r="J88" s="1" t="s">
        <v>36</v>
      </c>
    </row>
    <row r="89" spans="1:10" x14ac:dyDescent="0.15">
      <c r="A89" s="51">
        <v>202796277</v>
      </c>
      <c r="B89" s="53">
        <v>40323</v>
      </c>
      <c r="C89" s="54">
        <v>219000</v>
      </c>
      <c r="D89" s="53">
        <v>40323</v>
      </c>
      <c r="E89" s="51" t="s">
        <v>23</v>
      </c>
      <c r="F89" s="54">
        <v>31239.73</v>
      </c>
      <c r="G89" s="53">
        <v>40466</v>
      </c>
      <c r="H89" s="53">
        <v>40485</v>
      </c>
      <c r="I89" s="51"/>
      <c r="J89" s="51" t="s">
        <v>36</v>
      </c>
    </row>
    <row r="90" spans="1:10" s="1" customFormat="1" ht="14.25" hidden="1" x14ac:dyDescent="0.15">
      <c r="A90" s="1">
        <v>1216179</v>
      </c>
      <c r="B90" s="2">
        <v>40403</v>
      </c>
      <c r="C90" s="3">
        <v>150000</v>
      </c>
      <c r="D90" s="2">
        <v>40354</v>
      </c>
      <c r="E90" s="1" t="s">
        <v>24</v>
      </c>
      <c r="F90" s="3">
        <v>130137.41</v>
      </c>
      <c r="G90" s="2">
        <v>40406</v>
      </c>
      <c r="H90" s="2">
        <v>40406</v>
      </c>
      <c r="J90" s="1" t="s">
        <v>36</v>
      </c>
    </row>
    <row r="91" spans="1:10" s="1" customFormat="1" ht="14.25" hidden="1" x14ac:dyDescent="0.15">
      <c r="A91" s="1">
        <v>1217964</v>
      </c>
      <c r="B91" s="2">
        <v>40407</v>
      </c>
      <c r="C91" s="3">
        <v>20580</v>
      </c>
      <c r="D91" s="2">
        <v>40354</v>
      </c>
      <c r="E91" s="1" t="s">
        <v>24</v>
      </c>
      <c r="F91" s="3">
        <v>5674.72</v>
      </c>
      <c r="G91" s="2">
        <v>40408</v>
      </c>
      <c r="H91" s="2">
        <v>40408</v>
      </c>
      <c r="J91" s="1" t="s">
        <v>36</v>
      </c>
    </row>
    <row r="92" spans="1:10" s="1" customFormat="1" ht="14.25" hidden="1" x14ac:dyDescent="0.15">
      <c r="A92" s="1">
        <v>1221724</v>
      </c>
      <c r="B92" s="2">
        <v>40407</v>
      </c>
      <c r="C92" s="3">
        <v>0</v>
      </c>
      <c r="D92" s="2">
        <v>40354</v>
      </c>
      <c r="E92" s="1" t="s">
        <v>24</v>
      </c>
      <c r="F92" s="3">
        <v>-5674.72</v>
      </c>
      <c r="G92" s="2">
        <v>40416</v>
      </c>
      <c r="H92" s="2">
        <v>40416</v>
      </c>
      <c r="J92" s="1" t="s">
        <v>36</v>
      </c>
    </row>
    <row r="93" spans="1:10" s="1" customFormat="1" ht="14.25" hidden="1" x14ac:dyDescent="0.15">
      <c r="A93" s="1">
        <v>202796185</v>
      </c>
      <c r="C93" s="3">
        <v>0</v>
      </c>
      <c r="D93" s="2">
        <v>40354</v>
      </c>
      <c r="E93" s="1" t="s">
        <v>24</v>
      </c>
      <c r="F93" s="3">
        <v>-130137.41</v>
      </c>
      <c r="J93" s="1" t="s">
        <v>36</v>
      </c>
    </row>
    <row r="94" spans="1:10" x14ac:dyDescent="0.15">
      <c r="A94" s="51">
        <v>202905870</v>
      </c>
      <c r="B94" s="53">
        <v>40465</v>
      </c>
      <c r="C94" s="54">
        <v>150000</v>
      </c>
      <c r="D94" s="53">
        <v>40354</v>
      </c>
      <c r="E94" s="51" t="s">
        <v>24</v>
      </c>
      <c r="F94" s="54">
        <v>94624.87</v>
      </c>
      <c r="G94" s="53">
        <v>40486</v>
      </c>
      <c r="H94" s="53">
        <v>40486</v>
      </c>
      <c r="I94" s="51"/>
      <c r="J94" s="51" t="s">
        <v>36</v>
      </c>
    </row>
    <row r="95" spans="1:10" x14ac:dyDescent="0.15">
      <c r="A95" s="51">
        <v>202960915</v>
      </c>
      <c r="B95" s="53">
        <v>40505</v>
      </c>
      <c r="C95" s="54">
        <v>500000</v>
      </c>
      <c r="D95" s="53">
        <v>40354</v>
      </c>
      <c r="E95" s="51" t="s">
        <v>24</v>
      </c>
      <c r="F95" s="54">
        <v>41187.26</v>
      </c>
      <c r="G95" s="53">
        <v>40507</v>
      </c>
      <c r="H95" s="53">
        <v>40507</v>
      </c>
      <c r="I95" s="51"/>
      <c r="J95" s="51" t="s">
        <v>36</v>
      </c>
    </row>
    <row r="96" spans="1:10" x14ac:dyDescent="0.15">
      <c r="A96" s="51">
        <v>202905870</v>
      </c>
      <c r="B96" s="53">
        <v>40465</v>
      </c>
      <c r="C96" s="54">
        <v>150000</v>
      </c>
      <c r="D96" s="53">
        <v>40354</v>
      </c>
      <c r="E96" s="51" t="s">
        <v>25</v>
      </c>
      <c r="F96" s="54">
        <v>30963.75</v>
      </c>
      <c r="G96" s="53">
        <v>40486</v>
      </c>
      <c r="H96" s="53">
        <v>40486</v>
      </c>
      <c r="I96" s="51"/>
      <c r="J96" s="51" t="s">
        <v>36</v>
      </c>
    </row>
    <row r="97" spans="1:10" s="1" customFormat="1" ht="14.25" hidden="1" x14ac:dyDescent="0.15">
      <c r="A97" s="1">
        <v>1216179</v>
      </c>
      <c r="B97" s="2">
        <v>40403</v>
      </c>
      <c r="C97" s="3">
        <v>150000</v>
      </c>
      <c r="D97" s="2">
        <v>40354</v>
      </c>
      <c r="E97" s="1" t="s">
        <v>25</v>
      </c>
      <c r="F97" s="3">
        <v>12458.38</v>
      </c>
      <c r="G97" s="2">
        <v>40406</v>
      </c>
      <c r="H97" s="2">
        <v>40406</v>
      </c>
      <c r="J97" s="1" t="s">
        <v>36</v>
      </c>
    </row>
    <row r="98" spans="1:10" s="1" customFormat="1" ht="14.25" hidden="1" x14ac:dyDescent="0.15">
      <c r="A98" s="1">
        <v>202796185</v>
      </c>
      <c r="C98" s="3">
        <v>0</v>
      </c>
      <c r="D98" s="2">
        <v>40354</v>
      </c>
      <c r="E98" s="1" t="s">
        <v>25</v>
      </c>
      <c r="F98" s="3">
        <v>-12458.38</v>
      </c>
      <c r="J98" s="1" t="s">
        <v>36</v>
      </c>
    </row>
    <row r="99" spans="1:10" s="1" customFormat="1" ht="14.25" hidden="1" x14ac:dyDescent="0.15">
      <c r="A99" s="1">
        <v>202796272</v>
      </c>
      <c r="C99" s="3">
        <v>0</v>
      </c>
      <c r="D99" s="2">
        <v>40354</v>
      </c>
      <c r="E99" s="1" t="s">
        <v>25</v>
      </c>
      <c r="F99" s="3">
        <v>-18505.37</v>
      </c>
      <c r="J99" s="1" t="s">
        <v>36</v>
      </c>
    </row>
    <row r="100" spans="1:10" s="1" customFormat="1" ht="14.25" hidden="1" x14ac:dyDescent="0.15">
      <c r="A100" s="1">
        <v>1216048</v>
      </c>
      <c r="B100" s="2">
        <v>40323</v>
      </c>
      <c r="C100" s="3">
        <v>219000</v>
      </c>
      <c r="D100" s="2">
        <v>40354</v>
      </c>
      <c r="E100" s="1" t="s">
        <v>25</v>
      </c>
      <c r="F100" s="3">
        <v>18505.37</v>
      </c>
      <c r="G100" s="2">
        <v>40406</v>
      </c>
      <c r="H100" s="2">
        <v>40407</v>
      </c>
      <c r="J100" s="1" t="s">
        <v>36</v>
      </c>
    </row>
    <row r="101" spans="1:10" x14ac:dyDescent="0.15">
      <c r="A101" s="51">
        <v>202960915</v>
      </c>
      <c r="B101" s="53">
        <v>40505</v>
      </c>
      <c r="C101" s="54">
        <v>500000</v>
      </c>
      <c r="D101" s="53">
        <v>40384</v>
      </c>
      <c r="E101" s="51" t="s">
        <v>37</v>
      </c>
      <c r="F101" s="54">
        <v>136529.22</v>
      </c>
      <c r="G101" s="53">
        <v>40507</v>
      </c>
      <c r="H101" s="53">
        <v>40507</v>
      </c>
      <c r="I101" s="51"/>
      <c r="J101" s="51" t="s">
        <v>36</v>
      </c>
    </row>
    <row r="102" spans="1:10" s="1" customFormat="1" ht="14.25" hidden="1" x14ac:dyDescent="0.15">
      <c r="A102" s="1">
        <v>1217964</v>
      </c>
      <c r="B102" s="2">
        <v>40407</v>
      </c>
      <c r="C102" s="3">
        <v>20580</v>
      </c>
      <c r="D102" s="2">
        <v>40384</v>
      </c>
      <c r="E102" s="1" t="s">
        <v>38</v>
      </c>
      <c r="F102" s="3">
        <v>14421.91</v>
      </c>
      <c r="G102" s="2">
        <v>40408</v>
      </c>
      <c r="H102" s="2">
        <v>40408</v>
      </c>
      <c r="J102" s="1" t="s">
        <v>36</v>
      </c>
    </row>
    <row r="103" spans="1:10" s="1" customFormat="1" ht="14.25" hidden="1" x14ac:dyDescent="0.15">
      <c r="A103" s="1">
        <v>1221724</v>
      </c>
      <c r="B103" s="2">
        <v>40407</v>
      </c>
      <c r="C103" s="3">
        <v>0</v>
      </c>
      <c r="D103" s="2">
        <v>40384</v>
      </c>
      <c r="E103" s="1" t="s">
        <v>38</v>
      </c>
      <c r="F103" s="3">
        <v>-14421.91</v>
      </c>
      <c r="G103" s="2">
        <v>40416</v>
      </c>
      <c r="H103" s="2">
        <v>40416</v>
      </c>
      <c r="J103" s="1" t="s">
        <v>36</v>
      </c>
    </row>
    <row r="104" spans="1:10" x14ac:dyDescent="0.15">
      <c r="A104" s="51">
        <v>202960915</v>
      </c>
      <c r="B104" s="53">
        <v>40505</v>
      </c>
      <c r="C104" s="54">
        <v>500000</v>
      </c>
      <c r="D104" s="53">
        <v>40384</v>
      </c>
      <c r="E104" s="51" t="s">
        <v>38</v>
      </c>
      <c r="F104" s="54">
        <v>30246.66</v>
      </c>
      <c r="G104" s="53">
        <v>40507</v>
      </c>
      <c r="H104" s="53">
        <v>40507</v>
      </c>
      <c r="I104" s="51"/>
      <c r="J104" s="51" t="s">
        <v>36</v>
      </c>
    </row>
    <row r="105" spans="1:10" x14ac:dyDescent="0.15">
      <c r="A105" s="51">
        <v>202960915</v>
      </c>
      <c r="B105" s="53">
        <v>40505</v>
      </c>
      <c r="C105" s="54">
        <v>500000</v>
      </c>
      <c r="D105" s="53">
        <v>40415</v>
      </c>
      <c r="E105" s="51" t="s">
        <v>39</v>
      </c>
      <c r="F105" s="54">
        <v>137250.1</v>
      </c>
      <c r="G105" s="53">
        <v>40507</v>
      </c>
      <c r="H105" s="53">
        <v>40507</v>
      </c>
      <c r="I105" s="51"/>
      <c r="J105" s="51" t="s">
        <v>36</v>
      </c>
    </row>
    <row r="106" spans="1:10" x14ac:dyDescent="0.15">
      <c r="A106" s="51">
        <v>202960915</v>
      </c>
      <c r="B106" s="53">
        <v>40505</v>
      </c>
      <c r="C106" s="54">
        <v>500000</v>
      </c>
      <c r="D106" s="53">
        <v>40415</v>
      </c>
      <c r="E106" s="51" t="s">
        <v>40</v>
      </c>
      <c r="F106" s="54">
        <v>29525.78</v>
      </c>
      <c r="G106" s="53">
        <v>40507</v>
      </c>
      <c r="H106" s="53">
        <v>40507</v>
      </c>
      <c r="I106" s="51"/>
      <c r="J106" s="51" t="s">
        <v>36</v>
      </c>
    </row>
    <row r="107" spans="1:10" x14ac:dyDescent="0.15">
      <c r="A107" s="51">
        <v>202960915</v>
      </c>
      <c r="B107" s="53">
        <v>40505</v>
      </c>
      <c r="C107" s="54">
        <v>500000</v>
      </c>
      <c r="D107" s="53">
        <v>40446</v>
      </c>
      <c r="E107" s="51" t="s">
        <v>41</v>
      </c>
      <c r="F107" s="54">
        <v>77669.710000000006</v>
      </c>
      <c r="G107" s="53">
        <v>40507</v>
      </c>
      <c r="H107" s="53">
        <v>40507</v>
      </c>
      <c r="I107" s="51"/>
      <c r="J107" s="51" t="s">
        <v>36</v>
      </c>
    </row>
    <row r="108" spans="1:10" x14ac:dyDescent="0.15">
      <c r="A108" s="51">
        <v>202960915</v>
      </c>
      <c r="B108" s="53">
        <v>40505</v>
      </c>
      <c r="C108" s="54">
        <v>500000</v>
      </c>
      <c r="D108" s="53">
        <v>40446</v>
      </c>
      <c r="E108" s="51" t="s">
        <v>42</v>
      </c>
      <c r="F108" s="54">
        <v>28801.1</v>
      </c>
      <c r="G108" s="53">
        <v>40507</v>
      </c>
      <c r="H108" s="53">
        <v>40507</v>
      </c>
      <c r="I108" s="51"/>
      <c r="J108" s="51" t="s">
        <v>36</v>
      </c>
    </row>
  </sheetData>
  <autoFilter ref="A1:J108">
    <filterColumn colId="5">
      <colorFilter dxfId="1"/>
    </filterColumn>
  </autoFilter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罚息计算表</vt:lpstr>
      <vt:lpstr>分解单详细</vt:lpstr>
      <vt:lpstr>对账单</vt:lpstr>
      <vt:lpstr>分解明细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2017-01-16T18:59:33Z</dcterms:modified>
</cp:coreProperties>
</file>