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坚果云\融资租赁研究\融资租赁图书\融资租赁在中国\"/>
    </mc:Choice>
  </mc:AlternateContent>
  <bookViews>
    <workbookView xWindow="120" yWindow="150" windowWidth="20160" windowHeight="7575" activeTab="1"/>
  </bookViews>
  <sheets>
    <sheet name="表28" sheetId="1" r:id="rId1"/>
    <sheet name="表29方案1等额本金后付" sheetId="2" r:id="rId2"/>
  </sheets>
  <calcPr calcId="162913"/>
</workbook>
</file>

<file path=xl/calcChain.xml><?xml version="1.0" encoding="utf-8"?>
<calcChain xmlns="http://schemas.openxmlformats.org/spreadsheetml/2006/main">
  <c r="C5" i="2" l="1"/>
  <c r="F5" i="2" s="1"/>
  <c r="G5" i="2" s="1"/>
  <c r="D4" i="2"/>
  <c r="F4" i="2" s="1"/>
  <c r="G4" i="2" s="1"/>
  <c r="C6" i="2" l="1"/>
  <c r="C7" i="2" s="1"/>
  <c r="C8" i="2" s="1"/>
  <c r="F6" i="2" l="1"/>
  <c r="G6" i="2" s="1"/>
  <c r="F7" i="2"/>
  <c r="G7" i="2" s="1"/>
  <c r="C9" i="2"/>
  <c r="F8" i="2"/>
  <c r="G8" i="2" s="1"/>
  <c r="C10" i="2" l="1"/>
  <c r="F9" i="2"/>
  <c r="G9" i="2" s="1"/>
  <c r="C11" i="2" l="1"/>
  <c r="F11" i="2" s="1"/>
  <c r="G11" i="2" s="1"/>
  <c r="F10" i="2"/>
  <c r="G10" i="2" s="1"/>
  <c r="G12" i="2" s="1"/>
  <c r="G13" i="2" s="1"/>
</calcChain>
</file>

<file path=xl/sharedStrings.xml><?xml version="1.0" encoding="utf-8"?>
<sst xmlns="http://schemas.openxmlformats.org/spreadsheetml/2006/main" count="23" uniqueCount="20">
  <si>
    <t>方案</t>
    <phoneticPr fontId="1" type="noConversion"/>
  </si>
  <si>
    <t>租赁年利率</t>
    <phoneticPr fontId="1" type="noConversion"/>
  </si>
  <si>
    <t>租赁手续费</t>
    <phoneticPr fontId="1" type="noConversion"/>
  </si>
  <si>
    <t>保证金</t>
    <phoneticPr fontId="1" type="noConversion"/>
  </si>
  <si>
    <t>还租方式</t>
    <phoneticPr fontId="1" type="noConversion"/>
  </si>
  <si>
    <t>宽限期</t>
    <phoneticPr fontId="1" type="noConversion"/>
  </si>
  <si>
    <t>后付</t>
    <phoneticPr fontId="1" type="noConversion"/>
  </si>
  <si>
    <t>半年</t>
    <phoneticPr fontId="1" type="noConversion"/>
  </si>
  <si>
    <t>期数</t>
    <phoneticPr fontId="1" type="noConversion"/>
  </si>
  <si>
    <t>应付本金</t>
    <phoneticPr fontId="1" type="noConversion"/>
  </si>
  <si>
    <t>剩余本金</t>
    <phoneticPr fontId="1" type="noConversion"/>
  </si>
  <si>
    <t>利率</t>
    <phoneticPr fontId="1" type="noConversion"/>
  </si>
  <si>
    <t>计息天数</t>
    <phoneticPr fontId="1" type="noConversion"/>
  </si>
  <si>
    <t>应付利息</t>
    <phoneticPr fontId="1" type="noConversion"/>
  </si>
  <si>
    <t>应付租金</t>
    <phoneticPr fontId="1" type="noConversion"/>
  </si>
  <si>
    <t xml:space="preserve"> </t>
    <phoneticPr fontId="1" type="noConversion"/>
  </si>
  <si>
    <t>先付</t>
    <phoneticPr fontId="1" type="noConversion"/>
  </si>
  <si>
    <t>融资额</t>
    <phoneticPr fontId="1" type="noConversion"/>
  </si>
  <si>
    <t>年IRR=</t>
    <phoneticPr fontId="1" type="noConversion"/>
  </si>
  <si>
    <t>每期IRR=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</si>
</sst>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\(0.00\)"/>
    <numFmt numFmtId="177" formatCode="0.00_ "/>
    <numFmt numFmtId="178" formatCode="0_);\(0\)"/>
  </numFmts>
  <fonts count="3" x14ac:knownFonts="1"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9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0" fontId="0" fillId="0" borderId="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17" sqref="E17"/>
    </sheetView>
  </sheetViews>
  <sheetFormatPr defaultRowHeight="12" x14ac:dyDescent="0.15"/>
  <cols>
    <col min="1" max="1" width="5.42578125" bestFit="1" customWidth="1"/>
    <col min="2" max="3" width="11.140625" bestFit="1" customWidth="1"/>
    <col min="4" max="4" width="7.7109375" bestFit="1" customWidth="1"/>
    <col min="6" max="6" width="7.28515625" bestFit="1" customWidth="1"/>
  </cols>
  <sheetData>
    <row r="1" spans="1:6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15">
      <c r="A2" s="4">
        <v>1</v>
      </c>
      <c r="B2" s="5">
        <v>0.1</v>
      </c>
      <c r="C2" s="4"/>
      <c r="D2" s="4"/>
      <c r="E2" s="4" t="s">
        <v>6</v>
      </c>
      <c r="F2" s="4"/>
    </row>
    <row r="3" spans="1:6" x14ac:dyDescent="0.15">
      <c r="A3" s="4">
        <v>2</v>
      </c>
      <c r="B3" s="5">
        <v>0.1</v>
      </c>
      <c r="C3" s="4"/>
      <c r="D3" s="4"/>
      <c r="E3" s="4" t="s">
        <v>6</v>
      </c>
      <c r="F3" s="4" t="s">
        <v>7</v>
      </c>
    </row>
    <row r="4" spans="1:6" x14ac:dyDescent="0.15">
      <c r="A4" s="4">
        <v>3</v>
      </c>
      <c r="B4" s="6">
        <v>8.5000000000000006E-2</v>
      </c>
      <c r="C4" s="6">
        <v>1.4999999999999999E-2</v>
      </c>
      <c r="D4" s="4"/>
      <c r="E4" s="4" t="s">
        <v>6</v>
      </c>
      <c r="F4" s="4"/>
    </row>
    <row r="5" spans="1:6" x14ac:dyDescent="0.15">
      <c r="A5" s="4">
        <v>4</v>
      </c>
      <c r="B5" s="6">
        <v>8.5000000000000006E-2</v>
      </c>
      <c r="C5" s="4"/>
      <c r="D5" s="6">
        <v>0.125</v>
      </c>
      <c r="E5" s="4" t="s">
        <v>6</v>
      </c>
      <c r="F5" s="4"/>
    </row>
    <row r="6" spans="1:6" x14ac:dyDescent="0.15">
      <c r="A6" s="4">
        <v>5</v>
      </c>
      <c r="B6" s="6">
        <v>0.08</v>
      </c>
      <c r="C6" s="4"/>
      <c r="D6" s="6">
        <v>0.125</v>
      </c>
      <c r="E6" s="4" t="s">
        <v>16</v>
      </c>
      <c r="F6" s="4"/>
    </row>
    <row r="10" spans="1:6" x14ac:dyDescent="0.15">
      <c r="B10" t="s">
        <v>17</v>
      </c>
      <c r="C10">
        <v>560000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"/>
  <sheetViews>
    <sheetView tabSelected="1" zoomScaleNormal="100" workbookViewId="0">
      <selection activeCell="D5" sqref="D5"/>
    </sheetView>
  </sheetViews>
  <sheetFormatPr defaultRowHeight="12" x14ac:dyDescent="0.15"/>
  <cols>
    <col min="1" max="1" width="6.7109375" style="7" bestFit="1" customWidth="1"/>
    <col min="2" max="2" width="10.7109375" style="7" bestFit="1" customWidth="1"/>
    <col min="3" max="3" width="11.85546875" style="7" bestFit="1" customWidth="1"/>
    <col min="4" max="4" width="5.42578125" style="7" bestFit="1" customWidth="1"/>
    <col min="5" max="5" width="9.140625" style="7" bestFit="1" customWidth="1"/>
    <col min="6" max="6" width="10.7109375" style="7" bestFit="1" customWidth="1"/>
    <col min="7" max="7" width="13" style="7" bestFit="1" customWidth="1"/>
    <col min="8" max="16384" width="9.140625" style="7"/>
  </cols>
  <sheetData>
    <row r="1" spans="1:7" x14ac:dyDescent="0.15">
      <c r="A1" s="14"/>
      <c r="B1" s="14"/>
      <c r="C1" s="14"/>
      <c r="D1" s="14"/>
      <c r="E1" s="14"/>
      <c r="F1" s="14"/>
      <c r="G1" s="14"/>
    </row>
    <row r="2" spans="1:7" x14ac:dyDescent="0.15">
      <c r="A2" s="11" t="s">
        <v>8</v>
      </c>
      <c r="B2" s="11" t="s">
        <v>9</v>
      </c>
      <c r="C2" s="11" t="s">
        <v>10</v>
      </c>
      <c r="D2" s="11" t="s">
        <v>11</v>
      </c>
      <c r="E2" s="11" t="s">
        <v>12</v>
      </c>
      <c r="F2" s="11" t="s">
        <v>13</v>
      </c>
      <c r="G2" s="11" t="s">
        <v>14</v>
      </c>
    </row>
    <row r="3" spans="1:7" x14ac:dyDescent="0.15">
      <c r="A3" s="11"/>
      <c r="B3" s="11"/>
      <c r="C3" s="11"/>
      <c r="D3" s="11"/>
      <c r="E3" s="11"/>
      <c r="F3" s="11"/>
      <c r="G3" s="12">
        <v>-560000</v>
      </c>
    </row>
    <row r="4" spans="1:7" x14ac:dyDescent="0.15">
      <c r="A4" s="11">
        <v>1</v>
      </c>
      <c r="B4" s="11">
        <v>70000</v>
      </c>
      <c r="C4" s="11">
        <v>560000</v>
      </c>
      <c r="D4" s="1">
        <f>10%</f>
        <v>0.1</v>
      </c>
      <c r="E4" s="13">
        <v>182</v>
      </c>
      <c r="F4" s="11">
        <f>C4*D4*E4/360</f>
        <v>28311.111111111109</v>
      </c>
      <c r="G4" s="11">
        <f>B4+F4</f>
        <v>98311.111111111109</v>
      </c>
    </row>
    <row r="5" spans="1:7" x14ac:dyDescent="0.15">
      <c r="A5" s="11">
        <v>2</v>
      </c>
      <c r="B5" s="11">
        <v>70000</v>
      </c>
      <c r="C5" s="11">
        <f>C4-B5</f>
        <v>490000</v>
      </c>
      <c r="D5" s="1">
        <v>0.1</v>
      </c>
      <c r="E5" s="13">
        <v>183</v>
      </c>
      <c r="F5" s="11">
        <f t="shared" ref="F5:F11" si="0">C5*D5*E5/360</f>
        <v>24908.333333333332</v>
      </c>
      <c r="G5" s="11">
        <f t="shared" ref="G5:G10" si="1">B5+F5</f>
        <v>94908.333333333328</v>
      </c>
    </row>
    <row r="6" spans="1:7" x14ac:dyDescent="0.15">
      <c r="A6" s="11">
        <v>3</v>
      </c>
      <c r="B6" s="11">
        <v>70000</v>
      </c>
      <c r="C6" s="11">
        <f t="shared" ref="C6:C11" si="2">C5-B6</f>
        <v>420000</v>
      </c>
      <c r="D6" s="1">
        <v>0.1</v>
      </c>
      <c r="E6" s="13">
        <v>182</v>
      </c>
      <c r="F6" s="11">
        <f t="shared" si="0"/>
        <v>21233.333333333332</v>
      </c>
      <c r="G6" s="11">
        <f t="shared" si="1"/>
        <v>91233.333333333328</v>
      </c>
    </row>
    <row r="7" spans="1:7" x14ac:dyDescent="0.15">
      <c r="A7" s="11">
        <v>4</v>
      </c>
      <c r="B7" s="11">
        <v>70000</v>
      </c>
      <c r="C7" s="11">
        <f t="shared" si="2"/>
        <v>350000</v>
      </c>
      <c r="D7" s="1">
        <v>0.1</v>
      </c>
      <c r="E7" s="13">
        <v>183</v>
      </c>
      <c r="F7" s="11">
        <f t="shared" si="0"/>
        <v>17791.666666666668</v>
      </c>
      <c r="G7" s="11">
        <f t="shared" si="1"/>
        <v>87791.666666666672</v>
      </c>
    </row>
    <row r="8" spans="1:7" x14ac:dyDescent="0.15">
      <c r="A8" s="11">
        <v>5</v>
      </c>
      <c r="B8" s="11">
        <v>70000</v>
      </c>
      <c r="C8" s="11">
        <f t="shared" si="2"/>
        <v>280000</v>
      </c>
      <c r="D8" s="1">
        <v>0.1</v>
      </c>
      <c r="E8" s="13">
        <v>182</v>
      </c>
      <c r="F8" s="11">
        <f t="shared" si="0"/>
        <v>14155.555555555555</v>
      </c>
      <c r="G8" s="11">
        <f t="shared" si="1"/>
        <v>84155.555555555562</v>
      </c>
    </row>
    <row r="9" spans="1:7" x14ac:dyDescent="0.15">
      <c r="A9" s="11">
        <v>6</v>
      </c>
      <c r="B9" s="11">
        <v>70000</v>
      </c>
      <c r="C9" s="11">
        <f t="shared" si="2"/>
        <v>210000</v>
      </c>
      <c r="D9" s="1">
        <v>0.1</v>
      </c>
      <c r="E9" s="13">
        <v>183</v>
      </c>
      <c r="F9" s="11">
        <f t="shared" si="0"/>
        <v>10675</v>
      </c>
      <c r="G9" s="11">
        <f t="shared" si="1"/>
        <v>80675</v>
      </c>
    </row>
    <row r="10" spans="1:7" x14ac:dyDescent="0.15">
      <c r="A10" s="11">
        <v>7</v>
      </c>
      <c r="B10" s="11">
        <v>70000</v>
      </c>
      <c r="C10" s="11">
        <f t="shared" si="2"/>
        <v>140000</v>
      </c>
      <c r="D10" s="1">
        <v>0.1</v>
      </c>
      <c r="E10" s="13">
        <v>182</v>
      </c>
      <c r="F10" s="11">
        <f t="shared" si="0"/>
        <v>7077.7777777777774</v>
      </c>
      <c r="G10" s="11">
        <f t="shared" si="1"/>
        <v>77077.777777777781</v>
      </c>
    </row>
    <row r="11" spans="1:7" x14ac:dyDescent="0.15">
      <c r="A11" s="11">
        <v>8</v>
      </c>
      <c r="B11" s="11">
        <v>70000</v>
      </c>
      <c r="C11" s="11">
        <f t="shared" si="2"/>
        <v>70000</v>
      </c>
      <c r="D11" s="1">
        <v>0.1</v>
      </c>
      <c r="E11" s="13">
        <v>183</v>
      </c>
      <c r="F11" s="11">
        <f t="shared" si="0"/>
        <v>3558.3333333333335</v>
      </c>
      <c r="G11" s="11">
        <f>B11+F11</f>
        <v>73558.333333333328</v>
      </c>
    </row>
    <row r="12" spans="1:7" x14ac:dyDescent="0.15">
      <c r="A12" s="7" t="s">
        <v>15</v>
      </c>
      <c r="F12" s="9" t="s">
        <v>18</v>
      </c>
      <c r="G12" s="10">
        <f>IRR(G3:G11)*2</f>
        <v>0.10135285683189155</v>
      </c>
    </row>
    <row r="13" spans="1:7" x14ac:dyDescent="0.15">
      <c r="F13" s="8" t="s">
        <v>19</v>
      </c>
      <c r="G13" s="2">
        <f>G12/2</f>
        <v>5.0676428415945773E-2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表28</vt:lpstr>
      <vt:lpstr>表29方案1等额本金后付</vt:lpstr>
    </vt:vector>
  </TitlesOfParts>
  <Company>天津鑫海融资租赁有限公司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lastModifiedBy>张艳坤</cp:lastModifiedBy>
  <dcterms:created xsi:type="dcterms:W3CDTF">2012-10-15T12:42:37Z</dcterms:created>
  <dcterms:modified xsi:type="dcterms:W3CDTF">2017-01-11T21:24:37Z</dcterms:modified>
</cp:coreProperties>
</file>