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480" yWindow="150" windowWidth="8505" windowHeight="4500" tabRatio="793"/>
  </bookViews>
  <sheets>
    <sheet name="封面" sheetId="18" r:id="rId1"/>
    <sheet name="财务数据" sheetId="13" r:id="rId2"/>
    <sheet name="财务分析表" sheetId="17" r:id="rId3"/>
  </sheets>
  <calcPr calcId="162913"/>
</workbook>
</file>

<file path=xl/calcChain.xml><?xml version="1.0" encoding="utf-8"?>
<calcChain xmlns="http://schemas.openxmlformats.org/spreadsheetml/2006/main">
  <c r="B20" i="17" l="1"/>
  <c r="C66" i="17" s="1"/>
  <c r="E14" i="13" s="1"/>
  <c r="C20" i="17"/>
  <c r="C56" i="17" s="1"/>
  <c r="B26" i="17"/>
  <c r="C26" i="17"/>
  <c r="C73" i="17" s="1"/>
  <c r="E21" i="13" s="1"/>
  <c r="D55" i="17"/>
  <c r="D56" i="17"/>
  <c r="D57" i="17"/>
  <c r="D58" i="17"/>
  <c r="C59" i="17"/>
  <c r="D59" i="17"/>
  <c r="C60" i="17"/>
  <c r="D60" i="17"/>
  <c r="C61" i="17"/>
  <c r="D61" i="17"/>
  <c r="D62" i="17"/>
  <c r="F11" i="13" s="1"/>
  <c r="B63" i="17"/>
  <c r="C63" i="17"/>
  <c r="D63" i="17"/>
  <c r="B64" i="17"/>
  <c r="C64" i="17"/>
  <c r="D64" i="17"/>
  <c r="C65" i="17"/>
  <c r="D65" i="17"/>
  <c r="F13" i="13" s="1"/>
  <c r="C67" i="17"/>
  <c r="D67" i="17"/>
  <c r="F15" i="13" s="1"/>
  <c r="C68" i="17"/>
  <c r="D68" i="17"/>
  <c r="C69" i="17"/>
  <c r="E17" i="13" s="1"/>
  <c r="D69" i="17"/>
  <c r="F17" i="13" s="1"/>
  <c r="B70" i="17"/>
  <c r="C70" i="17"/>
  <c r="D70" i="17"/>
  <c r="B71" i="17"/>
  <c r="D19" i="13" s="1"/>
  <c r="C71" i="17"/>
  <c r="E19" i="13" s="1"/>
  <c r="D71" i="17"/>
  <c r="B72" i="17"/>
  <c r="C72" i="17"/>
  <c r="E20" i="13" s="1"/>
  <c r="D72" i="17"/>
  <c r="D73" i="17"/>
  <c r="F21" i="13" s="1"/>
  <c r="C74" i="17"/>
  <c r="D74" i="17"/>
  <c r="F22" i="13" s="1"/>
  <c r="B75" i="17"/>
  <c r="C75" i="17"/>
  <c r="D75" i="17"/>
  <c r="B76" i="17"/>
  <c r="C76" i="17"/>
  <c r="D76" i="17"/>
  <c r="B77" i="17"/>
  <c r="C77" i="17"/>
  <c r="D77" i="17"/>
  <c r="B80" i="17"/>
  <c r="C80" i="17"/>
  <c r="D80" i="17"/>
  <c r="B81" i="17"/>
  <c r="C81" i="17"/>
  <c r="D81" i="17"/>
  <c r="B82" i="17"/>
  <c r="C82" i="17"/>
  <c r="C83" i="17" s="1"/>
  <c r="D82" i="17"/>
  <c r="D83" i="17" s="1"/>
  <c r="B83" i="17"/>
  <c r="B84" i="17"/>
  <c r="B85" i="17" s="1"/>
  <c r="C84" i="17"/>
  <c r="C85" i="17" s="1"/>
  <c r="D84" i="17"/>
  <c r="D85" i="17"/>
  <c r="B86" i="17"/>
  <c r="C86" i="17"/>
  <c r="D86" i="17"/>
  <c r="B87" i="17"/>
  <c r="C87" i="17"/>
  <c r="D87" i="17"/>
  <c r="B88" i="17"/>
  <c r="C88" i="17"/>
  <c r="C89" i="17" s="1"/>
  <c r="D88" i="17"/>
  <c r="D89" i="17"/>
  <c r="B89" i="17"/>
  <c r="B92" i="17"/>
  <c r="C92" i="17"/>
  <c r="D92" i="17"/>
  <c r="B93" i="17"/>
  <c r="B94" i="17" s="1"/>
  <c r="B91" i="17" s="1"/>
  <c r="C93" i="17"/>
  <c r="C94" i="17" s="1"/>
  <c r="D93" i="17"/>
  <c r="D94" i="17"/>
  <c r="D91" i="17" s="1"/>
  <c r="B95" i="17"/>
  <c r="C95" i="17"/>
  <c r="D95" i="17"/>
  <c r="D96" i="17"/>
  <c r="B96" i="17"/>
  <c r="C96" i="17"/>
  <c r="B98" i="17"/>
  <c r="C98" i="17"/>
  <c r="D98" i="17"/>
  <c r="B99" i="17"/>
  <c r="D99" i="17"/>
  <c r="D4" i="13"/>
  <c r="E4" i="13"/>
  <c r="F4" i="13"/>
  <c r="D5" i="13"/>
  <c r="E5" i="13"/>
  <c r="F5" i="13"/>
  <c r="D6" i="13"/>
  <c r="E6" i="13"/>
  <c r="F6" i="13"/>
  <c r="D7" i="13"/>
  <c r="E7" i="13"/>
  <c r="F7" i="13"/>
  <c r="E8" i="13"/>
  <c r="F8" i="13"/>
  <c r="E9" i="13"/>
  <c r="F9" i="13"/>
  <c r="E10" i="13"/>
  <c r="F10" i="13"/>
  <c r="D12" i="13"/>
  <c r="E12" i="13"/>
  <c r="F12" i="13"/>
  <c r="E13" i="13"/>
  <c r="E15" i="13"/>
  <c r="E16" i="13"/>
  <c r="F16" i="13"/>
  <c r="D18" i="13"/>
  <c r="E18" i="13"/>
  <c r="F18" i="13"/>
  <c r="F19" i="13"/>
  <c r="D20" i="13"/>
  <c r="F20" i="13"/>
  <c r="E22" i="13"/>
  <c r="D23" i="13"/>
  <c r="E23" i="13"/>
  <c r="F23" i="13"/>
  <c r="D24" i="13"/>
  <c r="E24" i="13"/>
  <c r="F24" i="13"/>
  <c r="D25" i="13"/>
  <c r="E25" i="13"/>
  <c r="F25" i="13"/>
  <c r="D26" i="13"/>
  <c r="E26" i="13"/>
  <c r="F26" i="13"/>
  <c r="D90" i="17"/>
  <c r="D66" i="17"/>
  <c r="F14" i="13" s="1"/>
  <c r="C62" i="17"/>
  <c r="E11" i="13"/>
  <c r="C58" i="17"/>
  <c r="C99" i="17"/>
  <c r="C55" i="17" l="1"/>
  <c r="B55" i="17"/>
  <c r="B58" i="17"/>
  <c r="C90" i="17"/>
  <c r="C91" i="17"/>
  <c r="B73" i="17"/>
  <c r="D21" i="13" s="1"/>
  <c r="C57" i="17"/>
  <c r="B57" i="17"/>
  <c r="B56" i="17"/>
</calcChain>
</file>

<file path=xl/sharedStrings.xml><?xml version="1.0" encoding="utf-8"?>
<sst xmlns="http://schemas.openxmlformats.org/spreadsheetml/2006/main" count="204" uniqueCount="188">
  <si>
    <t>规</t>
    <phoneticPr fontId="2" type="noConversion"/>
  </si>
  <si>
    <t>模</t>
  </si>
  <si>
    <t>增</t>
  </si>
  <si>
    <t>长</t>
    <phoneticPr fontId="2" type="noConversion"/>
  </si>
  <si>
    <t>获</t>
    <phoneticPr fontId="2" type="noConversion"/>
  </si>
  <si>
    <t>利</t>
    <phoneticPr fontId="2" type="noConversion"/>
  </si>
  <si>
    <t>净利润／销售收入</t>
    <phoneticPr fontId="2" type="noConversion"/>
  </si>
  <si>
    <t>能</t>
    <phoneticPr fontId="2" type="noConversion"/>
  </si>
  <si>
    <t>净利润／平均净资产</t>
    <phoneticPr fontId="2" type="noConversion"/>
  </si>
  <si>
    <t>力</t>
    <phoneticPr fontId="2" type="noConversion"/>
  </si>
  <si>
    <t>净利润／平均总资产</t>
    <phoneticPr fontId="2" type="noConversion"/>
  </si>
  <si>
    <t>经营</t>
    <phoneticPr fontId="2" type="noConversion"/>
  </si>
  <si>
    <t>销售成本／平均存货</t>
    <phoneticPr fontId="2" type="noConversion"/>
  </si>
  <si>
    <t>效率</t>
    <phoneticPr fontId="2" type="noConversion"/>
  </si>
  <si>
    <t>销售收入／平均应收帐款</t>
    <phoneticPr fontId="2" type="noConversion"/>
  </si>
  <si>
    <t>销售收入／平均总资产</t>
    <phoneticPr fontId="2" type="noConversion"/>
  </si>
  <si>
    <t>短期</t>
    <phoneticPr fontId="2" type="noConversion"/>
  </si>
  <si>
    <t>流动资产／流动负债</t>
    <phoneticPr fontId="2" type="noConversion"/>
  </si>
  <si>
    <t>支付</t>
    <phoneticPr fontId="2" type="noConversion"/>
  </si>
  <si>
    <t>速动资产／流动负债</t>
    <phoneticPr fontId="2" type="noConversion"/>
  </si>
  <si>
    <t>偿债</t>
    <phoneticPr fontId="2" type="noConversion"/>
  </si>
  <si>
    <t>总负债／总资产</t>
    <phoneticPr fontId="2" type="noConversion"/>
  </si>
  <si>
    <t>能力</t>
    <phoneticPr fontId="2" type="noConversion"/>
  </si>
  <si>
    <t>流动负债／长期负债</t>
    <phoneticPr fontId="2" type="noConversion"/>
  </si>
  <si>
    <t>现</t>
    <phoneticPr fontId="2" type="noConversion"/>
  </si>
  <si>
    <t>金</t>
    <phoneticPr fontId="2" type="noConversion"/>
  </si>
  <si>
    <t>流</t>
    <phoneticPr fontId="2" type="noConversion"/>
  </si>
  <si>
    <t>量</t>
    <phoneticPr fontId="2" type="noConversion"/>
  </si>
  <si>
    <t>货币资金：</t>
    <phoneticPr fontId="2" type="noConversion"/>
  </si>
  <si>
    <t>应收账款：</t>
    <phoneticPr fontId="2" type="noConversion"/>
  </si>
  <si>
    <t>其他应收款：</t>
    <phoneticPr fontId="2" type="noConversion"/>
  </si>
  <si>
    <t>存货：</t>
    <phoneticPr fontId="2" type="noConversion"/>
  </si>
  <si>
    <t>流动资产合计：</t>
    <phoneticPr fontId="2" type="noConversion"/>
  </si>
  <si>
    <t>固定资产净额：</t>
    <phoneticPr fontId="2" type="noConversion"/>
  </si>
  <si>
    <t>在建工程：</t>
    <phoneticPr fontId="2" type="noConversion"/>
  </si>
  <si>
    <t>工程物资：</t>
    <phoneticPr fontId="2" type="noConversion"/>
  </si>
  <si>
    <t>生产性生物资产：</t>
    <phoneticPr fontId="2" type="noConversion"/>
  </si>
  <si>
    <t>油气资产：</t>
    <phoneticPr fontId="2" type="noConversion"/>
  </si>
  <si>
    <t>无形资产：</t>
    <phoneticPr fontId="2" type="noConversion"/>
  </si>
  <si>
    <t>非流动资产合计：</t>
    <phoneticPr fontId="2" type="noConversion"/>
  </si>
  <si>
    <t>减：累计折旧：</t>
    <phoneticPr fontId="2" type="noConversion"/>
  </si>
  <si>
    <t>长期股权投资：</t>
    <phoneticPr fontId="2" type="noConversion"/>
  </si>
  <si>
    <t>投资性房地产：</t>
    <phoneticPr fontId="2" type="noConversion"/>
  </si>
  <si>
    <t>资产总计：</t>
    <phoneticPr fontId="2" type="noConversion"/>
  </si>
  <si>
    <t>短期借款：</t>
    <phoneticPr fontId="2" type="noConversion"/>
  </si>
  <si>
    <t>应付账款：</t>
    <phoneticPr fontId="2" type="noConversion"/>
  </si>
  <si>
    <t>流动负债合计：</t>
    <phoneticPr fontId="2" type="noConversion"/>
  </si>
  <si>
    <t>非流动负债合计：</t>
    <phoneticPr fontId="2" type="noConversion"/>
  </si>
  <si>
    <t>负债合计：</t>
    <phoneticPr fontId="2" type="noConversion"/>
  </si>
  <si>
    <t>所有者权益合计：</t>
    <phoneticPr fontId="2" type="noConversion"/>
  </si>
  <si>
    <t>营业总收入：</t>
    <phoneticPr fontId="2" type="noConversion"/>
  </si>
  <si>
    <t>主营业务收入：</t>
    <phoneticPr fontId="2" type="noConversion"/>
  </si>
  <si>
    <t>其他业务收入：</t>
    <phoneticPr fontId="2" type="noConversion"/>
  </si>
  <si>
    <t>利息支出：</t>
    <phoneticPr fontId="2" type="noConversion"/>
  </si>
  <si>
    <t>营业总成本：</t>
    <phoneticPr fontId="2" type="noConversion"/>
  </si>
  <si>
    <t>主营业务成本：</t>
    <phoneticPr fontId="2" type="noConversion"/>
  </si>
  <si>
    <t>其他业务成本：</t>
    <phoneticPr fontId="2" type="noConversion"/>
  </si>
  <si>
    <t>主营业务毛利：</t>
    <phoneticPr fontId="2" type="noConversion"/>
  </si>
  <si>
    <t>投资收益：</t>
    <phoneticPr fontId="2" type="noConversion"/>
  </si>
  <si>
    <t>营业利润：</t>
    <phoneticPr fontId="2" type="noConversion"/>
  </si>
  <si>
    <t>利润总额：</t>
    <phoneticPr fontId="2" type="noConversion"/>
  </si>
  <si>
    <t>净利润：</t>
    <phoneticPr fontId="2" type="noConversion"/>
  </si>
  <si>
    <t>经营活动现金流入小计：</t>
    <phoneticPr fontId="2" type="noConversion"/>
  </si>
  <si>
    <t>经营活动现金流出小计：</t>
    <phoneticPr fontId="2" type="noConversion"/>
  </si>
  <si>
    <t>经营活动产生的现金流量净额：</t>
    <phoneticPr fontId="2" type="noConversion"/>
  </si>
  <si>
    <t>投资活动现金流入小计：</t>
    <phoneticPr fontId="2" type="noConversion"/>
  </si>
  <si>
    <t>购建固定资产、无形资产和其他长期资产所支付的现金：</t>
    <phoneticPr fontId="2" type="noConversion"/>
  </si>
  <si>
    <t>投资活动现金流出小计：</t>
    <phoneticPr fontId="2" type="noConversion"/>
  </si>
  <si>
    <t>投资活动产生的现金流量净额：</t>
    <phoneticPr fontId="2" type="noConversion"/>
  </si>
  <si>
    <t>筹资活动现金流入小计：</t>
    <phoneticPr fontId="2" type="noConversion"/>
  </si>
  <si>
    <t>筹资活动现金流出小计：</t>
    <phoneticPr fontId="2" type="noConversion"/>
  </si>
  <si>
    <t>筹资活动产生的现金流量净额:</t>
    <phoneticPr fontId="2" type="noConversion"/>
  </si>
  <si>
    <t>摊销费用：</t>
    <phoneticPr fontId="2" type="noConversion"/>
  </si>
  <si>
    <t>存货占总资产比例：</t>
    <phoneticPr fontId="2" type="noConversion"/>
  </si>
  <si>
    <t>应收账款占总资产比例：</t>
    <phoneticPr fontId="2" type="noConversion"/>
  </si>
  <si>
    <t>其他应收款占总资产比例：</t>
    <phoneticPr fontId="2" type="noConversion"/>
  </si>
  <si>
    <t>货币资金占总资产比例：</t>
    <phoneticPr fontId="2" type="noConversion"/>
  </si>
  <si>
    <t>销售收入增长率：</t>
    <phoneticPr fontId="2" type="noConversion"/>
  </si>
  <si>
    <t>净利润增长率：</t>
    <phoneticPr fontId="2" type="noConversion"/>
  </si>
  <si>
    <t>净资产增长率：</t>
    <phoneticPr fontId="2" type="noConversion"/>
  </si>
  <si>
    <t>总资产增长率：</t>
    <phoneticPr fontId="2" type="noConversion"/>
  </si>
  <si>
    <t>主营业务毛利润率：</t>
    <phoneticPr fontId="2" type="noConversion"/>
  </si>
  <si>
    <t>销售净利率：</t>
    <phoneticPr fontId="2" type="noConversion"/>
  </si>
  <si>
    <t>净资产收益率：</t>
    <phoneticPr fontId="2" type="noConversion"/>
  </si>
  <si>
    <t>资产收益率：</t>
    <phoneticPr fontId="2" type="noConversion"/>
  </si>
  <si>
    <t>应收帐款周转率：</t>
    <phoneticPr fontId="2" type="noConversion"/>
  </si>
  <si>
    <t>总资产周转率：</t>
    <phoneticPr fontId="2" type="noConversion"/>
  </si>
  <si>
    <t>流动比率：</t>
    <phoneticPr fontId="2" type="noConversion"/>
  </si>
  <si>
    <t>速动比率：</t>
    <phoneticPr fontId="2" type="noConversion"/>
  </si>
  <si>
    <t>现金比率：</t>
    <phoneticPr fontId="2" type="noConversion"/>
  </si>
  <si>
    <t>资产负债率：</t>
    <phoneticPr fontId="2" type="noConversion"/>
  </si>
  <si>
    <t>负债结构比率：</t>
    <phoneticPr fontId="2" type="noConversion"/>
  </si>
  <si>
    <t>流动资产占比：</t>
    <phoneticPr fontId="2" type="noConversion"/>
  </si>
  <si>
    <t>经营性现金流占净利润比：</t>
    <phoneticPr fontId="2" type="noConversion"/>
  </si>
  <si>
    <t>长期投资：</t>
    <phoneticPr fontId="2" type="noConversion"/>
  </si>
  <si>
    <t>长期投资</t>
    <phoneticPr fontId="2" type="noConversion"/>
  </si>
  <si>
    <t>长期投资占总资产比例</t>
    <phoneticPr fontId="2" type="noConversion"/>
  </si>
  <si>
    <t>固定资产与在建工程与工程物资</t>
    <phoneticPr fontId="2" type="noConversion"/>
  </si>
  <si>
    <t>比例</t>
    <phoneticPr fontId="2" type="noConversion"/>
  </si>
  <si>
    <t>在建工程与工程物资</t>
    <phoneticPr fontId="2" type="noConversion"/>
  </si>
  <si>
    <t>占比</t>
    <phoneticPr fontId="2" type="noConversion"/>
  </si>
  <si>
    <t>无形资产与其他资产</t>
    <phoneticPr fontId="2" type="noConversion"/>
  </si>
  <si>
    <t>递延税项</t>
    <phoneticPr fontId="2" type="noConversion"/>
  </si>
  <si>
    <t>经营性现金流</t>
    <phoneticPr fontId="2" type="noConversion"/>
  </si>
  <si>
    <t>经营性现金流占净利润比</t>
    <phoneticPr fontId="2" type="noConversion"/>
  </si>
  <si>
    <t>息税折旧摊销前利润</t>
    <phoneticPr fontId="2" type="noConversion"/>
  </si>
  <si>
    <t>利息保障倍数</t>
    <phoneticPr fontId="2" type="noConversion"/>
  </si>
  <si>
    <t>利润总额</t>
    <phoneticPr fontId="2" type="noConversion"/>
  </si>
  <si>
    <t>利息费用</t>
    <phoneticPr fontId="2" type="noConversion"/>
  </si>
  <si>
    <t>EBIT</t>
    <phoneticPr fontId="2" type="noConversion"/>
  </si>
  <si>
    <t>购入固定资产等支付的现金</t>
    <phoneticPr fontId="2" type="noConversion"/>
  </si>
  <si>
    <t>占总资产比重</t>
    <phoneticPr fontId="2" type="noConversion"/>
  </si>
  <si>
    <t>经营现金流入/主营业务收入</t>
    <phoneticPr fontId="2" type="noConversion"/>
  </si>
  <si>
    <t>全部资本化比率</t>
    <phoneticPr fontId="2" type="noConversion"/>
  </si>
  <si>
    <t>成本费用利润率</t>
    <phoneticPr fontId="2" type="noConversion"/>
  </si>
  <si>
    <t>总资产报酬率</t>
    <phoneticPr fontId="2" type="noConversion"/>
  </si>
  <si>
    <t>负债总额/EBITDA</t>
    <phoneticPr fontId="2" type="noConversion"/>
  </si>
  <si>
    <t>流动资产周转率</t>
    <phoneticPr fontId="2" type="noConversion"/>
  </si>
  <si>
    <t>合计</t>
    <phoneticPr fontId="2" type="noConversion"/>
  </si>
  <si>
    <r>
      <t xml:space="preserve">                                  </t>
    </r>
    <r>
      <rPr>
        <sz val="14"/>
        <rFont val="宋体"/>
        <family val="3"/>
        <charset val="134"/>
      </rPr>
      <t>承租申请人：</t>
    </r>
    <phoneticPr fontId="2" type="noConversion"/>
  </si>
  <si>
    <t>承租申请人：</t>
    <phoneticPr fontId="2" type="noConversion"/>
  </si>
  <si>
    <r>
      <t xml:space="preserve">                                  </t>
    </r>
    <r>
      <rPr>
        <sz val="14"/>
        <rFont val="宋体"/>
        <family val="3"/>
        <charset val="134"/>
      </rPr>
      <t>业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务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名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称：</t>
    </r>
    <phoneticPr fontId="2" type="noConversion"/>
  </si>
  <si>
    <t>项目名称：</t>
    <phoneticPr fontId="2" type="noConversion"/>
  </si>
  <si>
    <r>
      <t xml:space="preserve">                                  </t>
    </r>
    <r>
      <rPr>
        <sz val="14"/>
        <rFont val="宋体"/>
        <family val="3"/>
        <charset val="134"/>
      </rPr>
      <t>租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赁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金</t>
    </r>
    <r>
      <rPr>
        <sz val="14"/>
        <rFont val="Times New Roman"/>
        <family val="1"/>
      </rPr>
      <t xml:space="preserve"> </t>
    </r>
    <r>
      <rPr>
        <sz val="14"/>
        <rFont val="宋体"/>
        <family val="3"/>
        <charset val="134"/>
      </rPr>
      <t>额：</t>
    </r>
    <phoneticPr fontId="2" type="noConversion"/>
  </si>
  <si>
    <t>租赁金额：</t>
    <phoneticPr fontId="2" type="noConversion"/>
  </si>
  <si>
    <r>
      <t xml:space="preserve">                                        </t>
    </r>
    <r>
      <rPr>
        <sz val="12"/>
        <rFont val="宋体"/>
        <family val="3"/>
        <charset val="134"/>
      </rPr>
      <t>担保／回购人</t>
    </r>
    <r>
      <rPr>
        <sz val="14"/>
        <rFont val="宋体"/>
        <family val="3"/>
        <charset val="134"/>
      </rPr>
      <t>：</t>
    </r>
    <r>
      <rPr>
        <sz val="14"/>
        <rFont val="Times New Roman"/>
        <family val="1"/>
      </rPr>
      <t xml:space="preserve">                          </t>
    </r>
    <phoneticPr fontId="2" type="noConversion"/>
  </si>
  <si>
    <r>
      <t xml:space="preserve">                                 </t>
    </r>
    <r>
      <rPr>
        <sz val="14"/>
        <rFont val="宋体"/>
        <family val="3"/>
        <charset val="134"/>
      </rPr>
      <t>业务经理：</t>
    </r>
    <phoneticPr fontId="2" type="noConversion"/>
  </si>
  <si>
    <t>业务经理：</t>
    <phoneticPr fontId="2" type="noConversion"/>
  </si>
  <si>
    <t>声  明  和  保  证</t>
    <phoneticPr fontId="2" type="noConversion"/>
  </si>
  <si>
    <t xml:space="preserve">        本人在此声明和保证：本调查报告是根椐承租申请人和担保人提供的和本人搜集的材料，经审慎调查、核实、分析和整理后完成的。本报告全面反映了客户最主要和最基本的信息，本人对报告内容的真实性、准确性、完整性及所作判断的合理性负责。</t>
    <phoneticPr fontId="2" type="noConversion"/>
  </si>
  <si>
    <t xml:space="preserve">                              年        月        日</t>
    <phoneticPr fontId="2" type="noConversion"/>
  </si>
  <si>
    <t>长期借款</t>
    <phoneticPr fontId="2" type="noConversion"/>
  </si>
  <si>
    <t>项目经理：</t>
    <phoneticPr fontId="2" type="noConversion"/>
  </si>
  <si>
    <t>担保方式：</t>
    <phoneticPr fontId="2" type="noConversion"/>
  </si>
  <si>
    <t>销售收入增长率（%）</t>
    <phoneticPr fontId="2" type="noConversion"/>
  </si>
  <si>
    <t>净利润增长率（%）</t>
    <phoneticPr fontId="2" type="noConversion"/>
  </si>
  <si>
    <t>净资产增长率（%）</t>
    <phoneticPr fontId="2" type="noConversion"/>
  </si>
  <si>
    <t>总资产增长率（%）</t>
    <phoneticPr fontId="2" type="noConversion"/>
  </si>
  <si>
    <t>销售净利率（%）</t>
    <phoneticPr fontId="2" type="noConversion"/>
  </si>
  <si>
    <t>净资产收益率（%）</t>
    <phoneticPr fontId="2" type="noConversion"/>
  </si>
  <si>
    <t>资产收益率（%）</t>
    <phoneticPr fontId="2" type="noConversion"/>
  </si>
  <si>
    <t>总资产周转率（%）</t>
    <phoneticPr fontId="2" type="noConversion"/>
  </si>
  <si>
    <t>流动比率（%）</t>
    <phoneticPr fontId="2" type="noConversion"/>
  </si>
  <si>
    <t>资产负债率（%）</t>
    <phoneticPr fontId="2" type="noConversion"/>
  </si>
  <si>
    <t>负债结构比率（%）</t>
    <phoneticPr fontId="2" type="noConversion"/>
  </si>
  <si>
    <t>现金比率</t>
    <phoneticPr fontId="2" type="noConversion"/>
  </si>
  <si>
    <t>速动比率</t>
    <phoneticPr fontId="2" type="noConversion"/>
  </si>
  <si>
    <t>应收帐款周转率</t>
    <phoneticPr fontId="2" type="noConversion"/>
  </si>
  <si>
    <t>存货周转率</t>
    <phoneticPr fontId="2" type="noConversion"/>
  </si>
  <si>
    <t>财务分析表  单位：元</t>
    <phoneticPr fontId="2" type="noConversion"/>
  </si>
  <si>
    <t>长期待摊费用：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</si>
  <si>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</si>
  <si>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</si>
  <si>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</si>
  <si>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</si>
  <si>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存货周转次数：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</si>
  <si>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</si>
  <si>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</si>
  <si>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</si>
  <si>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</si>
  <si>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应收票据：</t>
    <phoneticPr fontId="2" type="noConversion"/>
  </si>
  <si>
    <t>专项应付款：</t>
    <phoneticPr fontId="2" type="noConversion"/>
  </si>
  <si>
    <r>
      <t>1.2</t>
    </r>
    <r>
      <rPr>
        <sz val="14"/>
        <rFont val="华文楷体"/>
        <family val="3"/>
        <charset val="134"/>
      </rPr>
      <t>亿元人民币</t>
    </r>
    <phoneticPr fontId="2" type="noConversion"/>
  </si>
  <si>
    <t>单位：元</t>
    <phoneticPr fontId="2" type="noConversion"/>
  </si>
  <si>
    <t>应收账款质押及设备抵押</t>
    <phoneticPr fontId="2" type="noConversion"/>
  </si>
  <si>
    <r>
      <t>经营现金净流量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负债总额</t>
    </r>
  </si>
  <si>
    <t>2010年</t>
    <phoneticPr fontId="2" type="noConversion"/>
  </si>
  <si>
    <t>2011年</t>
    <phoneticPr fontId="2" type="noConversion"/>
  </si>
  <si>
    <r>
      <t xml:space="preserve">   </t>
    </r>
    <r>
      <rPr>
        <b/>
        <sz val="10"/>
        <rFont val="宋体"/>
        <family val="3"/>
        <charset val="134"/>
      </rPr>
      <t>承租人经营及财务情况表</t>
    </r>
    <phoneticPr fontId="2" type="noConversion"/>
  </si>
  <si>
    <r>
      <t>财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务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指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标</t>
    </r>
    <phoneticPr fontId="2" type="noConversion"/>
  </si>
  <si>
    <r>
      <t xml:space="preserve">            </t>
    </r>
    <r>
      <rPr>
        <b/>
        <sz val="10"/>
        <rFont val="宋体"/>
        <family val="3"/>
        <charset val="134"/>
      </rPr>
      <t>计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算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公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式</t>
    </r>
    <phoneticPr fontId="2" type="noConversion"/>
  </si>
  <si>
    <r>
      <t>2010</t>
    </r>
    <r>
      <rPr>
        <b/>
        <sz val="10"/>
        <rFont val="宋体"/>
        <family val="3"/>
        <charset val="134"/>
      </rPr>
      <t>年末</t>
    </r>
    <phoneticPr fontId="2" type="noConversion"/>
  </si>
  <si>
    <r>
      <t>2011</t>
    </r>
    <r>
      <rPr>
        <b/>
        <sz val="10"/>
        <rFont val="宋体"/>
        <family val="3"/>
        <charset val="134"/>
      </rPr>
      <t>年末</t>
    </r>
    <phoneticPr fontId="2" type="noConversion"/>
  </si>
  <si>
    <r>
      <t>总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资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产</t>
    </r>
    <phoneticPr fontId="2" type="noConversion"/>
  </si>
  <si>
    <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资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产</t>
    </r>
    <phoneticPr fontId="2" type="noConversion"/>
  </si>
  <si>
    <r>
      <t>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售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收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入</t>
    </r>
    <phoneticPr fontId="2" type="noConversion"/>
  </si>
  <si>
    <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利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润</t>
    </r>
    <phoneticPr fontId="2" type="noConversion"/>
  </si>
  <si>
    <r>
      <t>销售收入／上年销售收入－</t>
    </r>
    <r>
      <rPr>
        <sz val="10"/>
        <rFont val="Times New Roman"/>
        <family val="1"/>
      </rPr>
      <t>1</t>
    </r>
    <phoneticPr fontId="2" type="noConversion"/>
  </si>
  <si>
    <r>
      <t>净利润／上年净利润－</t>
    </r>
    <r>
      <rPr>
        <sz val="10"/>
        <rFont val="Times New Roman"/>
        <family val="1"/>
      </rPr>
      <t>1</t>
    </r>
    <phoneticPr fontId="2" type="noConversion"/>
  </si>
  <si>
    <r>
      <t>净资产／上年净资产－</t>
    </r>
    <r>
      <rPr>
        <sz val="10"/>
        <rFont val="Times New Roman"/>
        <family val="1"/>
      </rPr>
      <t>1</t>
    </r>
    <phoneticPr fontId="2" type="noConversion"/>
  </si>
  <si>
    <r>
      <t>总资产／上年总资产－</t>
    </r>
    <r>
      <rPr>
        <sz val="10"/>
        <rFont val="Times New Roman"/>
        <family val="1"/>
      </rPr>
      <t>1</t>
    </r>
    <phoneticPr fontId="2" type="noConversion"/>
  </si>
  <si>
    <r>
      <t>货币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资金／流动负债</t>
    </r>
    <phoneticPr fontId="2" type="noConversion"/>
  </si>
  <si>
    <r>
      <t>经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营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活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金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流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入</t>
    </r>
    <phoneticPr fontId="2" type="noConversion"/>
  </si>
  <si>
    <r>
      <t>投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资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活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金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流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入</t>
    </r>
    <phoneticPr fontId="2" type="noConversion"/>
  </si>
  <si>
    <r>
      <t>筹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资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活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金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流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入</t>
    </r>
    <phoneticPr fontId="2" type="noConversion"/>
  </si>
  <si>
    <r>
      <t>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金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净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流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入</t>
    </r>
    <phoneticPr fontId="2" type="noConversion"/>
  </si>
  <si>
    <r>
      <t>融资租</t>
    </r>
    <r>
      <rPr>
        <b/>
        <sz val="26"/>
        <rFont val="宋体"/>
        <family val="3"/>
        <charset val="134"/>
      </rPr>
      <t>赁</t>
    </r>
    <r>
      <rPr>
        <b/>
        <sz val="26"/>
        <rFont val="宋体"/>
        <family val="3"/>
        <charset val="134"/>
      </rPr>
      <t>业</t>
    </r>
    <r>
      <rPr>
        <b/>
        <sz val="26"/>
        <rFont val="宋体"/>
        <family val="3"/>
        <charset val="134"/>
      </rPr>
      <t>务</t>
    </r>
    <r>
      <rPr>
        <b/>
        <sz val="26"/>
        <rFont val="宋体"/>
        <family val="3"/>
        <charset val="134"/>
      </rPr>
      <t>财</t>
    </r>
    <r>
      <rPr>
        <b/>
        <sz val="26"/>
        <rFont val="宋体"/>
        <family val="3"/>
        <charset val="134"/>
      </rPr>
      <t>务</t>
    </r>
    <r>
      <rPr>
        <b/>
        <sz val="26"/>
        <rFont val="宋体"/>
        <family val="3"/>
        <charset val="134"/>
      </rPr>
      <t>分</t>
    </r>
    <r>
      <rPr>
        <b/>
        <sz val="26"/>
        <rFont val="宋体"/>
        <family val="3"/>
        <charset val="134"/>
      </rPr>
      <t>析</t>
    </r>
    <phoneticPr fontId="2" type="noConversion"/>
  </si>
  <si>
    <r>
      <t>系统设备</t>
    </r>
    <r>
      <rPr>
        <sz val="14"/>
        <rFont val="华文楷体"/>
        <family val="3"/>
        <charset val="134"/>
      </rPr>
      <t>租赁项目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</si>
</sst>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 * #,##0.00_ ;_ * \-#,##0.00_ ;_ * &quot;-&quot;??_ ;_ @_ "/>
    <numFmt numFmtId="176" formatCode="0.00_ "/>
    <numFmt numFmtId="177" formatCode="0.00_);[Red]\(0.00\)"/>
    <numFmt numFmtId="178" formatCode="#,##0.00_ "/>
    <numFmt numFmtId="179" formatCode="#,##0.00_);[Red]\(#,##0.00\)"/>
    <numFmt numFmtId="180" formatCode="0.0000_);[Red]\(0.0000\)"/>
    <numFmt numFmtId="181" formatCode="#,##0.00;\-#,##0.00;&quot;&quot;"/>
    <numFmt numFmtId="182" formatCode="#,##0.00;\-#,##0.00;"/>
  </numFmts>
  <fonts count="22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4"/>
      <name val="宋体"/>
      <family val="3"/>
      <charset val="134"/>
    </font>
    <font>
      <sz val="14"/>
      <name val="Times New Roman"/>
      <family val="1"/>
    </font>
    <font>
      <b/>
      <sz val="16"/>
      <name val="宋体"/>
      <family val="3"/>
      <charset val="134"/>
    </font>
    <font>
      <b/>
      <sz val="26"/>
      <name val="Times New Roman"/>
      <family val="1"/>
    </font>
    <font>
      <b/>
      <sz val="26"/>
      <name val="宋体"/>
      <family val="3"/>
      <charset val="134"/>
    </font>
    <font>
      <sz val="12"/>
      <name val="华文楷体"/>
      <family val="3"/>
      <charset val="134"/>
    </font>
    <font>
      <sz val="14"/>
      <name val="华文楷体"/>
      <family val="3"/>
      <charset val="134"/>
    </font>
    <font>
      <b/>
      <sz val="16"/>
      <name val="华文楷体"/>
      <family val="3"/>
      <charset val="134"/>
    </font>
    <font>
      <sz val="14"/>
      <name val="宋体"/>
      <family val="3"/>
      <charset val="134"/>
    </font>
    <font>
      <sz val="16"/>
      <name val="华文楷体"/>
      <family val="3"/>
      <charset val="134"/>
    </font>
    <font>
      <sz val="14"/>
      <name val="华文楷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name val="Times New Roman"/>
      <family val="1"/>
    </font>
    <font>
      <sz val="16"/>
      <name val="宋体"/>
      <family val="3"/>
      <charset val="134"/>
    </font>
    <font>
      <b/>
      <sz val="10"/>
      <name val="Times New Roman"/>
      <family val="1"/>
    </font>
    <font>
      <sz val="10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Border="1"/>
    <xf numFmtId="0" fontId="8" fillId="0" borderId="0" xfId="0" applyFont="1"/>
    <xf numFmtId="0" fontId="3" fillId="0" borderId="0" xfId="0" applyFont="1"/>
    <xf numFmtId="0" fontId="0" fillId="0" borderId="2" xfId="0" applyBorder="1"/>
    <xf numFmtId="0" fontId="9" fillId="0" borderId="0" xfId="0" applyFont="1"/>
    <xf numFmtId="0" fontId="10" fillId="0" borderId="0" xfId="0" applyFont="1"/>
    <xf numFmtId="0" fontId="10" fillId="0" borderId="2" xfId="0" applyFont="1" applyBorder="1"/>
    <xf numFmtId="0" fontId="9" fillId="0" borderId="0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8" fillId="0" borderId="0" xfId="0" applyFont="1" applyBorder="1"/>
    <xf numFmtId="0" fontId="10" fillId="0" borderId="6" xfId="0" applyFont="1" applyBorder="1"/>
    <xf numFmtId="0" fontId="4" fillId="0" borderId="6" xfId="0" applyFont="1" applyBorder="1"/>
    <xf numFmtId="0" fontId="15" fillId="0" borderId="0" xfId="0" applyFont="1"/>
    <xf numFmtId="0" fontId="15" fillId="0" borderId="1" xfId="0" applyFont="1" applyBorder="1"/>
    <xf numFmtId="0" fontId="15" fillId="9" borderId="1" xfId="0" applyFont="1" applyFill="1" applyBorder="1" applyAlignment="1">
      <alignment horizontal="right"/>
    </xf>
    <xf numFmtId="0" fontId="15" fillId="2" borderId="1" xfId="0" applyFont="1" applyFill="1" applyBorder="1"/>
    <xf numFmtId="181" fontId="15" fillId="0" borderId="1" xfId="0" applyNumberFormat="1" applyFont="1" applyFill="1" applyBorder="1" applyAlignment="1">
      <alignment horizontal="right" vertical="center"/>
    </xf>
    <xf numFmtId="43" fontId="15" fillId="0" borderId="1" xfId="0" applyNumberFormat="1" applyFont="1" applyFill="1" applyBorder="1" applyAlignment="1">
      <alignment horizontal="right"/>
    </xf>
    <xf numFmtId="43" fontId="15" fillId="0" borderId="1" xfId="0" applyNumberFormat="1" applyFont="1" applyFill="1" applyBorder="1"/>
    <xf numFmtId="181" fontId="15" fillId="9" borderId="1" xfId="0" applyNumberFormat="1" applyFont="1" applyFill="1" applyBorder="1" applyAlignment="1">
      <alignment horizontal="right" vertical="center"/>
    </xf>
    <xf numFmtId="0" fontId="15" fillId="3" borderId="1" xfId="0" applyFont="1" applyFill="1" applyBorder="1"/>
    <xf numFmtId="43" fontId="15" fillId="0" borderId="1" xfId="2" applyFont="1" applyFill="1" applyBorder="1" applyAlignment="1">
      <alignment horizontal="right" vertical="center"/>
    </xf>
    <xf numFmtId="43" fontId="15" fillId="9" borderId="1" xfId="0" applyNumberFormat="1" applyFont="1" applyFill="1" applyBorder="1"/>
    <xf numFmtId="43" fontId="16" fillId="0" borderId="1" xfId="0" applyNumberFormat="1" applyFont="1" applyFill="1" applyBorder="1" applyAlignment="1">
      <alignment horizontal="right" vertical="center"/>
    </xf>
    <xf numFmtId="0" fontId="15" fillId="0" borderId="0" xfId="0" applyFont="1" applyBorder="1"/>
    <xf numFmtId="0" fontId="15" fillId="4" borderId="1" xfId="0" applyFont="1" applyFill="1" applyBorder="1"/>
    <xf numFmtId="182" fontId="15" fillId="9" borderId="1" xfId="0" applyNumberFormat="1" applyFont="1" applyFill="1" applyBorder="1" applyAlignment="1">
      <alignment horizontal="right" vertical="center"/>
    </xf>
    <xf numFmtId="0" fontId="15" fillId="5" borderId="1" xfId="0" applyFont="1" applyFill="1" applyBorder="1"/>
    <xf numFmtId="182" fontId="15" fillId="0" borderId="1" xfId="0" applyNumberFormat="1" applyFont="1" applyFill="1" applyBorder="1" applyAlignment="1">
      <alignment horizontal="right" vertical="center"/>
    </xf>
    <xf numFmtId="177" fontId="15" fillId="0" borderId="1" xfId="0" applyNumberFormat="1" applyFont="1" applyFill="1" applyBorder="1" applyAlignment="1">
      <alignment horizontal="right"/>
    </xf>
    <xf numFmtId="177" fontId="15" fillId="0" borderId="1" xfId="0" applyNumberFormat="1" applyFont="1" applyFill="1" applyBorder="1" applyAlignment="1">
      <alignment horizontal="right" vertical="center"/>
    </xf>
    <xf numFmtId="4" fontId="15" fillId="0" borderId="0" xfId="0" applyNumberFormat="1" applyFont="1" applyFill="1" applyBorder="1"/>
    <xf numFmtId="177" fontId="15" fillId="9" borderId="1" xfId="0" applyNumberFormat="1" applyFont="1" applyFill="1" applyBorder="1" applyAlignment="1">
      <alignment horizontal="right" vertical="center"/>
    </xf>
    <xf numFmtId="4" fontId="15" fillId="0" borderId="1" xfId="0" applyNumberFormat="1" applyFont="1" applyFill="1" applyBorder="1" applyAlignment="1">
      <alignment horizontal="right"/>
    </xf>
    <xf numFmtId="0" fontId="15" fillId="6" borderId="1" xfId="0" applyFont="1" applyFill="1" applyBorder="1"/>
    <xf numFmtId="4" fontId="15" fillId="0" borderId="1" xfId="0" applyNumberFormat="1" applyFont="1" applyBorder="1" applyAlignment="1">
      <alignment horizontal="right"/>
    </xf>
    <xf numFmtId="0" fontId="15" fillId="7" borderId="1" xfId="0" applyFont="1" applyFill="1" applyBorder="1"/>
    <xf numFmtId="179" fontId="15" fillId="0" borderId="0" xfId="0" applyNumberFormat="1" applyFont="1"/>
    <xf numFmtId="43" fontId="15" fillId="0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177" fontId="15" fillId="0" borderId="1" xfId="2" applyNumberFormat="1" applyFont="1" applyFill="1" applyBorder="1" applyAlignment="1">
      <alignment horizontal="right"/>
    </xf>
    <xf numFmtId="177" fontId="15" fillId="0" borderId="1" xfId="0" applyNumberFormat="1" applyFont="1" applyBorder="1" applyAlignment="1">
      <alignment horizontal="right"/>
    </xf>
    <xf numFmtId="0" fontId="15" fillId="0" borderId="0" xfId="0" applyFont="1" applyAlignment="1">
      <alignment horizontal="right"/>
    </xf>
    <xf numFmtId="0" fontId="15" fillId="8" borderId="1" xfId="0" applyFont="1" applyFill="1" applyBorder="1"/>
    <xf numFmtId="10" fontId="15" fillId="0" borderId="1" xfId="0" applyNumberFormat="1" applyFont="1" applyFill="1" applyBorder="1"/>
    <xf numFmtId="10" fontId="15" fillId="0" borderId="1" xfId="0" applyNumberFormat="1" applyFont="1" applyBorder="1" applyAlignment="1">
      <alignment horizontal="right"/>
    </xf>
    <xf numFmtId="10" fontId="15" fillId="0" borderId="1" xfId="0" applyNumberFormat="1" applyFont="1" applyFill="1" applyBorder="1" applyAlignment="1">
      <alignment horizontal="center" vertical="center"/>
    </xf>
    <xf numFmtId="10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0" applyNumberFormat="1" applyFont="1" applyFill="1" applyBorder="1"/>
    <xf numFmtId="0" fontId="15" fillId="0" borderId="1" xfId="0" applyFont="1" applyFill="1" applyBorder="1"/>
    <xf numFmtId="10" fontId="15" fillId="0" borderId="1" xfId="0" applyNumberFormat="1" applyFont="1" applyBorder="1"/>
    <xf numFmtId="43" fontId="15" fillId="0" borderId="1" xfId="0" applyNumberFormat="1" applyFont="1" applyBorder="1"/>
    <xf numFmtId="4" fontId="15" fillId="0" borderId="1" xfId="0" applyNumberFormat="1" applyFont="1" applyBorder="1"/>
    <xf numFmtId="178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176" fontId="15" fillId="0" borderId="1" xfId="0" applyNumberFormat="1" applyFont="1" applyBorder="1"/>
    <xf numFmtId="43" fontId="15" fillId="0" borderId="1" xfId="0" applyNumberFormat="1" applyFont="1" applyBorder="1" applyAlignment="1">
      <alignment horizontal="right"/>
    </xf>
    <xf numFmtId="180" fontId="15" fillId="0" borderId="1" xfId="0" applyNumberFormat="1" applyFont="1" applyBorder="1"/>
    <xf numFmtId="180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7" fillId="6" borderId="1" xfId="0" applyFont="1" applyFill="1" applyBorder="1" applyAlignment="1">
      <alignment vertical="center" wrapText="1" shrinkToFit="1"/>
    </xf>
    <xf numFmtId="57" fontId="15" fillId="9" borderId="1" xfId="0" applyNumberFormat="1" applyFont="1" applyFill="1" applyBorder="1" applyAlignment="1">
      <alignment horizontal="right"/>
    </xf>
    <xf numFmtId="179" fontId="15" fillId="0" borderId="1" xfId="0" applyNumberFormat="1" applyFont="1" applyBorder="1" applyAlignment="1">
      <alignment horizontal="right"/>
    </xf>
    <xf numFmtId="179" fontId="15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right"/>
    </xf>
    <xf numFmtId="0" fontId="17" fillId="0" borderId="0" xfId="0" applyFont="1"/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8" xfId="0" applyFont="1" applyBorder="1"/>
    <xf numFmtId="0" fontId="20" fillId="0" borderId="9" xfId="0" applyFont="1" applyBorder="1"/>
    <xf numFmtId="0" fontId="20" fillId="0" borderId="9" xfId="0" applyFont="1" applyBorder="1" applyAlignment="1">
      <alignment horizontal="center"/>
    </xf>
    <xf numFmtId="57" fontId="17" fillId="0" borderId="9" xfId="0" applyNumberFormat="1" applyFont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43" fontId="21" fillId="0" borderId="1" xfId="0" applyNumberFormat="1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177" fontId="21" fillId="0" borderId="1" xfId="1" applyNumberFormat="1" applyFont="1" applyBorder="1" applyAlignment="1">
      <alignment horizontal="center" vertical="center"/>
    </xf>
    <xf numFmtId="2" fontId="21" fillId="0" borderId="1" xfId="1" applyNumberFormat="1" applyFont="1" applyBorder="1" applyAlignment="1">
      <alignment horizontal="center" vertical="center"/>
    </xf>
    <xf numFmtId="0" fontId="17" fillId="0" borderId="7" xfId="0" applyFont="1" applyFill="1" applyBorder="1" applyAlignment="1">
      <alignment horizontal="center"/>
    </xf>
    <xf numFmtId="0" fontId="15" fillId="0" borderId="9" xfId="0" applyFont="1" applyBorder="1"/>
    <xf numFmtId="177" fontId="21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0" fontId="15" fillId="0" borderId="3" xfId="0" applyFont="1" applyBorder="1"/>
    <xf numFmtId="0" fontId="15" fillId="0" borderId="4" xfId="0" applyFont="1" applyBorder="1"/>
    <xf numFmtId="0" fontId="17" fillId="0" borderId="2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5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11" xfId="0" applyFont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0" fillId="0" borderId="1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19" name="Line 1"/>
        <xdr:cNvSpPr>
          <a:spLocks noChangeShapeType="1"/>
        </xdr:cNvSpPr>
      </xdr:nvSpPr>
      <xdr:spPr bwMode="auto">
        <a:xfrm>
          <a:off x="8953500" y="90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0" name="Oval 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1" name="Oval 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2" name="Oval 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3" name="Oval 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4" name="Oval 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5" name="Oval 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6" name="Oval 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7" name="Oval 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8" name="Oval 1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29" name="Oval 1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0" name="Oval 1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1" name="Oval 1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2" name="Oval 1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3" name="Oval 1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4" name="Oval 1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5" name="Oval 1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6" name="Oval 1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7" name="Oval 1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8" name="Oval 2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39" name="Oval 2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0" name="Oval 2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1" name="Oval 2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2" name="Oval 2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3" name="Oval 2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4" name="Oval 2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5" name="Oval 2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6" name="Oval 2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7" name="Oval 2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8" name="Oval 3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49" name="Oval 3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0" name="Oval 3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1" name="Oval 3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2" name="Oval 3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3" name="Oval 3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4" name="Oval 3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5" name="Oval 3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6" name="Oval 3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7" name="Oval 3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8" name="Oval 4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59" name="Oval 4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0" name="Oval 4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1" name="Oval 4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2" name="Oval 4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3" name="Oval 4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4" name="Oval 4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5" name="Oval 4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6" name="Oval 4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7" name="Oval 4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8" name="Oval 5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69" name="Oval 5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0" name="Oval 52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1" name="Oval 53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2" name="Oval 54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3" name="Oval 55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4" name="Oval 56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5" name="Oval 57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6" name="Oval 58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7" name="Oval 59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8" name="Oval 60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3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28479" name="Oval 61"/>
        <xdr:cNvSpPr>
          <a:spLocks noChangeArrowheads="1"/>
        </xdr:cNvSpPr>
      </xdr:nvSpPr>
      <xdr:spPr bwMode="auto">
        <a:xfrm>
          <a:off x="8953500" y="9048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180975</xdr:rowOff>
    </xdr:from>
    <xdr:to>
      <xdr:col>0</xdr:col>
      <xdr:colOff>1066800</xdr:colOff>
      <xdr:row>1</xdr:row>
      <xdr:rowOff>352425</xdr:rowOff>
    </xdr:to>
    <xdr:sp macro="" textlink="">
      <xdr:nvSpPr>
        <xdr:cNvPr id="14346" name="Text Box 10"/>
        <xdr:cNvSpPr txBox="1">
          <a:spLocks noChangeArrowheads="1"/>
        </xdr:cNvSpPr>
      </xdr:nvSpPr>
      <xdr:spPr bwMode="auto">
        <a:xfrm>
          <a:off x="66675" y="495300"/>
          <a:ext cx="1000125" cy="17145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宋体"/>
              <a:ea typeface="宋体"/>
            </a:rPr>
            <a:t>单位：万元</a:t>
          </a:r>
        </a:p>
      </xdr:txBody>
    </xdr:sp>
    <xdr:clientData/>
  </xdr:twoCellAnchor>
  <xdr:twoCellAnchor>
    <xdr:from>
      <xdr:col>0</xdr:col>
      <xdr:colOff>1533525</xdr:colOff>
      <xdr:row>1</xdr:row>
      <xdr:rowOff>47625</xdr:rowOff>
    </xdr:from>
    <xdr:to>
      <xdr:col>0</xdr:col>
      <xdr:colOff>2019300</xdr:colOff>
      <xdr:row>1</xdr:row>
      <xdr:rowOff>228600</xdr:rowOff>
    </xdr:to>
    <xdr:sp macro="" textlink="">
      <xdr:nvSpPr>
        <xdr:cNvPr id="14340" name="Text Box 4"/>
        <xdr:cNvSpPr txBox="1">
          <a:spLocks noChangeArrowheads="1"/>
        </xdr:cNvSpPr>
      </xdr:nvSpPr>
      <xdr:spPr bwMode="auto">
        <a:xfrm>
          <a:off x="1533525" y="361950"/>
          <a:ext cx="4857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宋体"/>
              <a:ea typeface="宋体"/>
            </a:rPr>
            <a:t>年份</a:t>
          </a:r>
        </a:p>
      </xdr:txBody>
    </xdr:sp>
    <xdr:clientData/>
  </xdr:twoCellAnchor>
  <xdr:twoCellAnchor>
    <xdr:from>
      <xdr:col>0</xdr:col>
      <xdr:colOff>1533525</xdr:colOff>
      <xdr:row>1</xdr:row>
      <xdr:rowOff>47625</xdr:rowOff>
    </xdr:from>
    <xdr:to>
      <xdr:col>0</xdr:col>
      <xdr:colOff>2019300</xdr:colOff>
      <xdr:row>1</xdr:row>
      <xdr:rowOff>228600</xdr:rowOff>
    </xdr:to>
    <xdr:sp macro="" textlink="">
      <xdr:nvSpPr>
        <xdr:cNvPr id="14343" name="Text Box 7"/>
        <xdr:cNvSpPr txBox="1">
          <a:spLocks noChangeArrowheads="1"/>
        </xdr:cNvSpPr>
      </xdr:nvSpPr>
      <xdr:spPr bwMode="auto">
        <a:xfrm>
          <a:off x="1533525" y="361950"/>
          <a:ext cx="485775" cy="180975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宋体"/>
              <a:ea typeface="宋体"/>
            </a:rPr>
            <a:t>年份</a:t>
          </a:r>
        </a:p>
      </xdr:txBody>
    </xdr:sp>
    <xdr:clientData/>
  </xdr:twoCellAnchor>
  <xdr:twoCellAnchor>
    <xdr:from>
      <xdr:col>0</xdr:col>
      <xdr:colOff>0</xdr:colOff>
      <xdr:row>1</xdr:row>
      <xdr:rowOff>9524</xdr:rowOff>
    </xdr:from>
    <xdr:to>
      <xdr:col>0</xdr:col>
      <xdr:colOff>2143124</xdr:colOff>
      <xdr:row>1</xdr:row>
      <xdr:rowOff>380999</xdr:rowOff>
    </xdr:to>
    <xdr:sp macro="" textlink="">
      <xdr:nvSpPr>
        <xdr:cNvPr id="14911" name="Line 9"/>
        <xdr:cNvSpPr>
          <a:spLocks noChangeShapeType="1"/>
        </xdr:cNvSpPr>
      </xdr:nvSpPr>
      <xdr:spPr bwMode="auto">
        <a:xfrm>
          <a:off x="0" y="323849"/>
          <a:ext cx="2143124" cy="371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tabSelected="1" topLeftCell="A10" workbookViewId="0">
      <selection activeCell="D7" sqref="D7:I7"/>
    </sheetView>
  </sheetViews>
  <sheetFormatPr defaultRowHeight="14.25" x14ac:dyDescent="0.15"/>
  <cols>
    <col min="1" max="1" width="4.375" customWidth="1"/>
    <col min="4" max="4" width="11.75" customWidth="1"/>
    <col min="8" max="8" width="10.125" customWidth="1"/>
    <col min="10" max="10" width="5.5" customWidth="1"/>
    <col min="11" max="11" width="31.75" customWidth="1"/>
  </cols>
  <sheetData>
    <row r="1" spans="1:13" ht="36.75" customHeight="1" x14ac:dyDescent="0.45">
      <c r="A1" s="97" t="s">
        <v>186</v>
      </c>
      <c r="B1" s="98"/>
      <c r="C1" s="98"/>
      <c r="D1" s="98"/>
      <c r="E1" s="98"/>
      <c r="F1" s="98"/>
      <c r="G1" s="98"/>
      <c r="H1" s="98"/>
      <c r="I1" s="98"/>
      <c r="J1" s="98"/>
      <c r="M1" s="4"/>
    </row>
    <row r="2" spans="1:13" ht="17.25" x14ac:dyDescent="0.3">
      <c r="B2" s="8"/>
      <c r="C2" s="8"/>
      <c r="D2" s="8"/>
      <c r="E2" s="8"/>
      <c r="F2" s="8"/>
      <c r="G2" s="8"/>
      <c r="H2" s="8"/>
      <c r="M2" s="4"/>
    </row>
    <row r="3" spans="1:13" ht="17.25" x14ac:dyDescent="0.3">
      <c r="B3" s="8"/>
      <c r="C3" s="8"/>
      <c r="D3" s="8"/>
      <c r="E3" s="8"/>
      <c r="F3" s="8"/>
      <c r="G3" s="8"/>
      <c r="H3" s="8"/>
      <c r="M3" s="4"/>
    </row>
    <row r="4" spans="1:13" s="5" customFormat="1" ht="35.25" customHeight="1" x14ac:dyDescent="0.4">
      <c r="A4" s="2" t="s">
        <v>119</v>
      </c>
      <c r="B4" s="106" t="s">
        <v>120</v>
      </c>
      <c r="C4" s="106"/>
      <c r="D4" s="113"/>
      <c r="E4" s="114"/>
      <c r="F4" s="114"/>
      <c r="G4" s="114"/>
      <c r="H4" s="114"/>
      <c r="I4" s="114"/>
      <c r="J4"/>
      <c r="K4"/>
      <c r="L4"/>
      <c r="M4" s="15"/>
    </row>
    <row r="5" spans="1:13" ht="35.25" customHeight="1" x14ac:dyDescent="0.35">
      <c r="A5" s="2" t="s">
        <v>121</v>
      </c>
      <c r="B5" s="106" t="s">
        <v>122</v>
      </c>
      <c r="C5" s="106"/>
      <c r="D5" s="94" t="s">
        <v>187</v>
      </c>
      <c r="E5" s="94"/>
      <c r="F5" s="94"/>
      <c r="G5" s="94"/>
      <c r="H5" s="94"/>
      <c r="I5" s="94"/>
    </row>
    <row r="6" spans="1:13" ht="35.25" customHeight="1" x14ac:dyDescent="0.35">
      <c r="A6" s="2" t="s">
        <v>123</v>
      </c>
      <c r="B6" s="106" t="s">
        <v>124</v>
      </c>
      <c r="C6" s="106"/>
      <c r="D6" s="107" t="s">
        <v>162</v>
      </c>
      <c r="E6" s="94"/>
      <c r="F6" s="94"/>
      <c r="G6" s="94"/>
      <c r="H6" s="94"/>
      <c r="I6" s="94"/>
    </row>
    <row r="7" spans="1:13" s="1" customFormat="1" ht="35.25" customHeight="1" x14ac:dyDescent="0.35">
      <c r="A7" s="6" t="s">
        <v>125</v>
      </c>
      <c r="B7" s="108" t="s">
        <v>133</v>
      </c>
      <c r="C7" s="106"/>
      <c r="D7" s="109" t="s">
        <v>164</v>
      </c>
      <c r="E7" s="109"/>
      <c r="F7" s="109"/>
      <c r="G7" s="109"/>
      <c r="H7" s="109"/>
      <c r="I7" s="109"/>
      <c r="J7"/>
      <c r="K7"/>
    </row>
    <row r="8" spans="1:13" s="1" customFormat="1" ht="35.25" customHeight="1" x14ac:dyDescent="0.35">
      <c r="A8" s="2" t="s">
        <v>126</v>
      </c>
      <c r="B8" s="106" t="s">
        <v>127</v>
      </c>
      <c r="C8" s="106"/>
      <c r="D8" s="109"/>
      <c r="E8" s="109"/>
      <c r="F8" s="109"/>
      <c r="G8" s="109"/>
      <c r="H8" s="109"/>
      <c r="I8" s="109"/>
      <c r="J8"/>
      <c r="K8"/>
    </row>
    <row r="9" spans="1:13" s="1" customFormat="1" ht="30" customHeight="1" x14ac:dyDescent="0.35">
      <c r="A9" s="2"/>
      <c r="B9" s="9"/>
      <c r="C9" s="9"/>
      <c r="D9" s="9"/>
      <c r="E9" s="10"/>
      <c r="F9" s="10"/>
      <c r="G9" s="9"/>
      <c r="H9" s="9"/>
      <c r="J9"/>
      <c r="K9"/>
    </row>
    <row r="10" spans="1:13" s="1" customFormat="1" ht="30" customHeight="1" x14ac:dyDescent="0.35">
      <c r="A10" s="2"/>
      <c r="B10" s="16"/>
      <c r="C10" s="16"/>
      <c r="D10" s="16"/>
      <c r="E10" s="16"/>
      <c r="F10" s="16"/>
      <c r="G10" s="16"/>
      <c r="H10" s="16"/>
      <c r="I10" s="17"/>
      <c r="J10"/>
      <c r="K10"/>
    </row>
    <row r="11" spans="1:13" s="1" customFormat="1" ht="30" customHeight="1" x14ac:dyDescent="0.35">
      <c r="A11" s="3"/>
      <c r="B11" s="110" t="s">
        <v>128</v>
      </c>
      <c r="C11" s="111"/>
      <c r="D11" s="111"/>
      <c r="E11" s="111"/>
      <c r="F11" s="111"/>
      <c r="G11" s="111"/>
      <c r="H11" s="111"/>
      <c r="I11" s="112"/>
      <c r="J11"/>
      <c r="K11"/>
    </row>
    <row r="12" spans="1:13" s="1" customFormat="1" ht="30" customHeight="1" x14ac:dyDescent="0.25">
      <c r="A12"/>
      <c r="B12" s="99" t="s">
        <v>129</v>
      </c>
      <c r="C12" s="100"/>
      <c r="D12" s="100"/>
      <c r="E12" s="100"/>
      <c r="F12" s="100"/>
      <c r="G12" s="100"/>
      <c r="H12" s="100"/>
      <c r="I12" s="101"/>
      <c r="J12"/>
      <c r="K12"/>
    </row>
    <row r="13" spans="1:13" s="1" customFormat="1" ht="21.95" customHeight="1" x14ac:dyDescent="0.25">
      <c r="A13"/>
      <c r="B13" s="99"/>
      <c r="C13" s="100"/>
      <c r="D13" s="100"/>
      <c r="E13" s="100"/>
      <c r="F13" s="100"/>
      <c r="G13" s="100"/>
      <c r="H13" s="100"/>
      <c r="I13" s="101"/>
      <c r="J13"/>
      <c r="K13"/>
    </row>
    <row r="14" spans="1:13" s="3" customFormat="1" ht="35.1" customHeight="1" x14ac:dyDescent="0.25">
      <c r="A14"/>
      <c r="B14" s="99"/>
      <c r="C14" s="100"/>
      <c r="D14" s="100"/>
      <c r="E14" s="100"/>
      <c r="F14" s="100"/>
      <c r="G14" s="100"/>
      <c r="H14" s="100"/>
      <c r="I14" s="101"/>
      <c r="J14"/>
      <c r="K14"/>
    </row>
    <row r="15" spans="1:13" ht="30" customHeight="1" x14ac:dyDescent="0.15">
      <c r="B15" s="99"/>
      <c r="C15" s="100"/>
      <c r="D15" s="100"/>
      <c r="E15" s="100"/>
      <c r="F15" s="100"/>
      <c r="G15" s="100"/>
      <c r="H15" s="100"/>
      <c r="I15" s="101"/>
    </row>
    <row r="16" spans="1:13" ht="30" customHeight="1" x14ac:dyDescent="0.15">
      <c r="B16" s="99"/>
      <c r="C16" s="100"/>
      <c r="D16" s="100"/>
      <c r="E16" s="100"/>
      <c r="F16" s="100"/>
      <c r="G16" s="100"/>
      <c r="H16" s="100"/>
      <c r="I16" s="101"/>
    </row>
    <row r="17" spans="2:9" ht="30" customHeight="1" x14ac:dyDescent="0.15">
      <c r="B17" s="99"/>
      <c r="C17" s="100"/>
      <c r="D17" s="100"/>
      <c r="E17" s="100"/>
      <c r="F17" s="100"/>
      <c r="G17" s="100"/>
      <c r="H17" s="100"/>
      <c r="I17" s="101"/>
    </row>
    <row r="18" spans="2:9" ht="30" customHeight="1" x14ac:dyDescent="0.35">
      <c r="B18" s="12"/>
      <c r="C18" s="11"/>
      <c r="D18" s="102" t="s">
        <v>132</v>
      </c>
      <c r="E18" s="102"/>
      <c r="F18" s="102"/>
      <c r="G18" s="102"/>
      <c r="H18" s="102"/>
      <c r="I18" s="103"/>
    </row>
    <row r="19" spans="2:9" ht="30" customHeight="1" x14ac:dyDescent="0.3">
      <c r="B19" s="12"/>
      <c r="C19" s="104"/>
      <c r="D19" s="104"/>
      <c r="E19" s="104"/>
      <c r="F19" s="104"/>
      <c r="G19" s="104"/>
      <c r="H19" s="104"/>
      <c r="I19" s="105"/>
    </row>
    <row r="20" spans="2:9" ht="30" customHeight="1" x14ac:dyDescent="0.3">
      <c r="B20" s="12"/>
      <c r="C20" s="104"/>
      <c r="D20" s="104"/>
      <c r="E20" s="104"/>
      <c r="F20" s="104"/>
      <c r="G20" s="104"/>
      <c r="H20" s="104"/>
      <c r="I20" s="105"/>
    </row>
    <row r="21" spans="2:9" ht="30" customHeight="1" x14ac:dyDescent="0.35">
      <c r="B21" s="12"/>
      <c r="C21" s="11"/>
      <c r="D21" s="102" t="s">
        <v>130</v>
      </c>
      <c r="E21" s="102"/>
      <c r="F21" s="102"/>
      <c r="G21" s="102"/>
      <c r="H21" s="102"/>
      <c r="I21" s="103"/>
    </row>
    <row r="22" spans="2:9" ht="30" customHeight="1" x14ac:dyDescent="0.3">
      <c r="B22" s="14"/>
      <c r="C22" s="13"/>
      <c r="D22" s="13"/>
      <c r="E22" s="13"/>
      <c r="F22" s="95"/>
      <c r="G22" s="95"/>
      <c r="H22" s="95"/>
      <c r="I22" s="96"/>
    </row>
    <row r="23" spans="2:9" x14ac:dyDescent="0.15">
      <c r="B23" s="7"/>
      <c r="C23" s="7"/>
      <c r="D23" s="7"/>
      <c r="E23" s="7"/>
      <c r="F23" s="7"/>
      <c r="G23" s="7"/>
      <c r="H23" s="7"/>
    </row>
    <row r="24" spans="2:9" x14ac:dyDescent="0.15">
      <c r="B24" s="4"/>
      <c r="C24" s="4"/>
      <c r="D24" s="4"/>
      <c r="E24" s="4"/>
      <c r="F24" s="4"/>
      <c r="G24" s="4"/>
      <c r="H24" s="4"/>
    </row>
    <row r="25" spans="2:9" x14ac:dyDescent="0.15">
      <c r="B25" s="4"/>
      <c r="C25" s="4"/>
      <c r="D25" s="4"/>
      <c r="E25" s="4"/>
      <c r="F25" s="4"/>
      <c r="G25" s="4"/>
      <c r="H25" s="4"/>
    </row>
  </sheetData>
  <mergeCells count="17">
    <mergeCell ref="B5:C5"/>
    <mergeCell ref="D5:I5"/>
    <mergeCell ref="F22:I22"/>
    <mergeCell ref="A1:J1"/>
    <mergeCell ref="B12:I17"/>
    <mergeCell ref="D18:I18"/>
    <mergeCell ref="C19:I20"/>
    <mergeCell ref="D21:I21"/>
    <mergeCell ref="B6:C6"/>
    <mergeCell ref="D6:I6"/>
    <mergeCell ref="B7:C7"/>
    <mergeCell ref="D7:I7"/>
    <mergeCell ref="B8:C8"/>
    <mergeCell ref="D8:I8"/>
    <mergeCell ref="B11:I11"/>
    <mergeCell ref="B4:C4"/>
    <mergeCell ref="D4:I4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zoomScaleNormal="100" workbookViewId="0">
      <selection activeCell="B10" sqref="B10"/>
    </sheetView>
  </sheetViews>
  <sheetFormatPr defaultRowHeight="12" x14ac:dyDescent="0.15"/>
  <cols>
    <col min="1" max="1" width="5" style="73" customWidth="1"/>
    <col min="2" max="2" width="20.125" style="18" bestFit="1" customWidth="1"/>
    <col min="3" max="3" width="23" style="18" bestFit="1" customWidth="1"/>
    <col min="4" max="6" width="18" style="18" bestFit="1" customWidth="1"/>
    <col min="7" max="16384" width="9" style="18"/>
  </cols>
  <sheetData>
    <row r="1" spans="1:6" s="72" customFormat="1" ht="12.75" x14ac:dyDescent="0.2">
      <c r="A1" s="115" t="s">
        <v>168</v>
      </c>
      <c r="B1" s="115"/>
      <c r="C1" s="115"/>
      <c r="D1" s="115"/>
      <c r="E1" s="115"/>
      <c r="F1" s="115"/>
    </row>
    <row r="2" spans="1:6" x14ac:dyDescent="0.15">
      <c r="F2" s="74" t="s">
        <v>163</v>
      </c>
    </row>
    <row r="3" spans="1:6" s="72" customFormat="1" ht="12.75" x14ac:dyDescent="0.2">
      <c r="A3" s="75"/>
      <c r="B3" s="76" t="s">
        <v>169</v>
      </c>
      <c r="C3" s="77" t="s">
        <v>170</v>
      </c>
      <c r="D3" s="78" t="s">
        <v>171</v>
      </c>
      <c r="E3" s="78" t="s">
        <v>172</v>
      </c>
      <c r="F3" s="79">
        <v>40998</v>
      </c>
    </row>
    <row r="4" spans="1:6" ht="12.75" x14ac:dyDescent="0.2">
      <c r="A4" s="80"/>
      <c r="B4" s="19" t="s">
        <v>173</v>
      </c>
      <c r="C4" s="56"/>
      <c r="D4" s="81">
        <f>财务分析表!B20</f>
        <v>3043496045.5</v>
      </c>
      <c r="E4" s="81">
        <f>财务分析表!C20</f>
        <v>3311634844.5700002</v>
      </c>
      <c r="F4" s="81">
        <f>财务分析表!D20</f>
        <v>3433559189.2800002</v>
      </c>
    </row>
    <row r="5" spans="1:6" ht="12.75" x14ac:dyDescent="0.2">
      <c r="A5" s="82"/>
      <c r="B5" s="19" t="s">
        <v>174</v>
      </c>
      <c r="C5" s="56"/>
      <c r="D5" s="81">
        <f>财务分析表!B27</f>
        <v>1222849619.1199999</v>
      </c>
      <c r="E5" s="81">
        <f>财务分析表!C27</f>
        <v>1101135162.45</v>
      </c>
      <c r="F5" s="81">
        <f>财务分析表!D27</f>
        <v>1021085575.42</v>
      </c>
    </row>
    <row r="6" spans="1:6" ht="12.75" x14ac:dyDescent="0.2">
      <c r="A6" s="82" t="s">
        <v>0</v>
      </c>
      <c r="B6" s="19" t="s">
        <v>175</v>
      </c>
      <c r="C6" s="56"/>
      <c r="D6" s="81">
        <f>财务分析表!B30</f>
        <v>0</v>
      </c>
      <c r="E6" s="81">
        <f>财务分析表!C30</f>
        <v>0</v>
      </c>
      <c r="F6" s="81">
        <f>财务分析表!D30</f>
        <v>0</v>
      </c>
    </row>
    <row r="7" spans="1:6" ht="12.75" x14ac:dyDescent="0.2">
      <c r="A7" s="82" t="s">
        <v>1</v>
      </c>
      <c r="B7" s="56" t="s">
        <v>176</v>
      </c>
      <c r="C7" s="56"/>
      <c r="D7" s="83">
        <f>财务分析表!B40</f>
        <v>-55010479.409999996</v>
      </c>
      <c r="E7" s="83">
        <f>财务分析表!C40</f>
        <v>-121714456.67</v>
      </c>
      <c r="F7" s="83">
        <f>财务分析表!D40</f>
        <v>-80049587.030000001</v>
      </c>
    </row>
    <row r="8" spans="1:6" ht="12.75" x14ac:dyDescent="0.2">
      <c r="A8" s="82" t="s">
        <v>2</v>
      </c>
      <c r="B8" s="19" t="s">
        <v>134</v>
      </c>
      <c r="C8" s="19" t="s">
        <v>177</v>
      </c>
      <c r="D8" s="84" t="s">
        <v>151</v>
      </c>
      <c r="E8" s="85">
        <f>财务分析表!C59</f>
        <v>9.3211898909856004</v>
      </c>
      <c r="F8" s="85">
        <f>财务分析表!D59</f>
        <v>-0.82130556262937249</v>
      </c>
    </row>
    <row r="9" spans="1:6" ht="12.75" x14ac:dyDescent="0.2">
      <c r="A9" s="82" t="s">
        <v>3</v>
      </c>
      <c r="B9" s="19" t="s">
        <v>135</v>
      </c>
      <c r="C9" s="19" t="s">
        <v>178</v>
      </c>
      <c r="D9" s="84" t="s">
        <v>152</v>
      </c>
      <c r="E9" s="85">
        <f>财务分析表!C60</f>
        <v>-3.2125685501274566</v>
      </c>
      <c r="F9" s="85">
        <f>财务分析表!D60</f>
        <v>-0.34231652327845041</v>
      </c>
    </row>
    <row r="10" spans="1:6" ht="12.75" x14ac:dyDescent="0.2">
      <c r="A10" s="82"/>
      <c r="B10" s="19" t="s">
        <v>136</v>
      </c>
      <c r="C10" s="19" t="s">
        <v>179</v>
      </c>
      <c r="D10" s="84" t="s">
        <v>152</v>
      </c>
      <c r="E10" s="85">
        <f>财务分析表!C61</f>
        <v>-9.9533462469072242E-2</v>
      </c>
      <c r="F10" s="85">
        <f>财务分析表!D61</f>
        <v>-7.2697330681813499E-2</v>
      </c>
    </row>
    <row r="11" spans="1:6" ht="12.75" x14ac:dyDescent="0.2">
      <c r="A11" s="86"/>
      <c r="B11" s="87" t="s">
        <v>137</v>
      </c>
      <c r="C11" s="87" t="s">
        <v>180</v>
      </c>
      <c r="D11" s="84" t="s">
        <v>152</v>
      </c>
      <c r="E11" s="85">
        <f>财务分析表!C62</f>
        <v>8.8102233438568156E-2</v>
      </c>
      <c r="F11" s="85">
        <f>财务分析表!D62</f>
        <v>3.6816965164476523E-2</v>
      </c>
    </row>
    <row r="12" spans="1:6" x14ac:dyDescent="0.15">
      <c r="A12" s="80" t="s">
        <v>4</v>
      </c>
      <c r="B12" s="19" t="s">
        <v>138</v>
      </c>
      <c r="C12" s="19" t="s">
        <v>6</v>
      </c>
      <c r="D12" s="85">
        <f>财务分析表!B64</f>
        <v>-2.6577102054472279</v>
      </c>
      <c r="E12" s="85">
        <f>财务分析表!C64</f>
        <v>-0.56973721809547917</v>
      </c>
      <c r="F12" s="85">
        <f>财务分析表!D64</f>
        <v>-2.0969133674683151</v>
      </c>
    </row>
    <row r="13" spans="1:6" x14ac:dyDescent="0.15">
      <c r="A13" s="82" t="s">
        <v>5</v>
      </c>
      <c r="B13" s="56" t="s">
        <v>139</v>
      </c>
      <c r="C13" s="19" t="s">
        <v>8</v>
      </c>
      <c r="D13" s="84" t="s">
        <v>152</v>
      </c>
      <c r="E13" s="85">
        <f>财务分析表!C65</f>
        <v>-0.10474634570349822</v>
      </c>
      <c r="F13" s="85">
        <f>财务分析表!D65</f>
        <v>-7.5439454154371352E-2</v>
      </c>
    </row>
    <row r="14" spans="1:6" x14ac:dyDescent="0.15">
      <c r="A14" s="82" t="s">
        <v>7</v>
      </c>
      <c r="B14" s="87" t="s">
        <v>140</v>
      </c>
      <c r="C14" s="87" t="s">
        <v>10</v>
      </c>
      <c r="D14" s="84" t="s">
        <v>152</v>
      </c>
      <c r="E14" s="85">
        <f>财务分析表!C66</f>
        <v>-3.8304311516283926E-2</v>
      </c>
      <c r="F14" s="85">
        <f>财务分析表!D66</f>
        <v>-2.3735295568453663E-2</v>
      </c>
    </row>
    <row r="15" spans="1:6" x14ac:dyDescent="0.15">
      <c r="A15" s="86" t="s">
        <v>9</v>
      </c>
      <c r="B15" s="19" t="s">
        <v>148</v>
      </c>
      <c r="C15" s="19" t="s">
        <v>12</v>
      </c>
      <c r="D15" s="88" t="s">
        <v>153</v>
      </c>
      <c r="E15" s="89">
        <f>财务分析表!C67</f>
        <v>2.0682174667001805</v>
      </c>
      <c r="F15" s="89">
        <f>财务分析表!D67</f>
        <v>0.29532507350582754</v>
      </c>
    </row>
    <row r="16" spans="1:6" x14ac:dyDescent="0.15">
      <c r="A16" s="80" t="s">
        <v>11</v>
      </c>
      <c r="B16" s="19" t="s">
        <v>147</v>
      </c>
      <c r="C16" s="19" t="s">
        <v>14</v>
      </c>
      <c r="D16" s="88" t="s">
        <v>152</v>
      </c>
      <c r="E16" s="89">
        <f>财务分析表!C68</f>
        <v>153.6289469553584</v>
      </c>
      <c r="F16" s="89">
        <f>财务分析表!D68</f>
        <v>57.724410969611846</v>
      </c>
    </row>
    <row r="17" spans="1:6" x14ac:dyDescent="0.15">
      <c r="A17" s="82" t="s">
        <v>13</v>
      </c>
      <c r="B17" s="87" t="s">
        <v>141</v>
      </c>
      <c r="C17" s="87" t="s">
        <v>15</v>
      </c>
      <c r="D17" s="88" t="s">
        <v>152</v>
      </c>
      <c r="E17" s="89">
        <f>财务分析表!C69</f>
        <v>6.723154166464286E-2</v>
      </c>
      <c r="F17" s="89">
        <f>财务分析表!D69</f>
        <v>1.1319158882138374E-2</v>
      </c>
    </row>
    <row r="18" spans="1:6" x14ac:dyDescent="0.15">
      <c r="A18" s="86"/>
      <c r="B18" s="19" t="s">
        <v>142</v>
      </c>
      <c r="C18" s="19" t="s">
        <v>17</v>
      </c>
      <c r="D18" s="89">
        <f>财务分析表!B70</f>
        <v>7.0770982607684441E-2</v>
      </c>
      <c r="E18" s="89">
        <f>财务分析表!C70</f>
        <v>9.3887123010956905E-2</v>
      </c>
      <c r="F18" s="89">
        <f>财务分析表!D70</f>
        <v>0.15568210381403194</v>
      </c>
    </row>
    <row r="19" spans="1:6" x14ac:dyDescent="0.15">
      <c r="A19" s="80" t="s">
        <v>16</v>
      </c>
      <c r="B19" s="19" t="s">
        <v>146</v>
      </c>
      <c r="C19" s="19" t="s">
        <v>19</v>
      </c>
      <c r="D19" s="89">
        <f>财务分析表!B71</f>
        <v>2.4233896976571714E-2</v>
      </c>
      <c r="E19" s="89">
        <f>财务分析表!C71</f>
        <v>1.498752427041947E-2</v>
      </c>
      <c r="F19" s="89">
        <f>财务分析表!D71</f>
        <v>3.6100856508940654E-2</v>
      </c>
    </row>
    <row r="20" spans="1:6" ht="12.75" x14ac:dyDescent="0.2">
      <c r="A20" s="82" t="s">
        <v>18</v>
      </c>
      <c r="B20" s="87" t="s">
        <v>145</v>
      </c>
      <c r="C20" s="87" t="s">
        <v>181</v>
      </c>
      <c r="D20" s="89">
        <f>财务分析表!B72</f>
        <v>1.9034036870462678E-2</v>
      </c>
      <c r="E20" s="89">
        <f>财务分析表!C72</f>
        <v>2.0513656310265833E-3</v>
      </c>
      <c r="F20" s="89">
        <f>财务分析表!D72</f>
        <v>2.3719339850022263E-2</v>
      </c>
    </row>
    <row r="21" spans="1:6" x14ac:dyDescent="0.15">
      <c r="A21" s="86"/>
      <c r="B21" s="19" t="s">
        <v>143</v>
      </c>
      <c r="C21" s="19" t="s">
        <v>21</v>
      </c>
      <c r="D21" s="89">
        <f>财务分析表!B73</f>
        <v>0.59820890159260764</v>
      </c>
      <c r="E21" s="89">
        <f>财务分析表!C73</f>
        <v>0.66749499442684557</v>
      </c>
      <c r="F21" s="89">
        <f>财务分析表!D73</f>
        <v>0.70261599724042723</v>
      </c>
    </row>
    <row r="22" spans="1:6" x14ac:dyDescent="0.15">
      <c r="A22" s="80" t="s">
        <v>20</v>
      </c>
      <c r="B22" s="87" t="s">
        <v>144</v>
      </c>
      <c r="C22" s="87" t="s">
        <v>23</v>
      </c>
      <c r="D22" s="88" t="s">
        <v>154</v>
      </c>
      <c r="E22" s="89">
        <f>财务分析表!C74</f>
        <v>10.77505792155287</v>
      </c>
      <c r="F22" s="89">
        <f>财务分析表!D74</f>
        <v>12.274843232827861</v>
      </c>
    </row>
    <row r="23" spans="1:6" ht="12.75" x14ac:dyDescent="0.2">
      <c r="A23" s="86" t="s">
        <v>22</v>
      </c>
      <c r="B23" s="19" t="s">
        <v>182</v>
      </c>
      <c r="C23" s="19"/>
      <c r="D23" s="81">
        <f>财务分析表!B44</f>
        <v>532205033.36000001</v>
      </c>
      <c r="E23" s="81">
        <f>财务分析表!C44</f>
        <v>386419051.24000001</v>
      </c>
      <c r="F23" s="81">
        <f>财务分析表!D44</f>
        <v>70908410.870000005</v>
      </c>
    </row>
    <row r="24" spans="1:6" ht="12.75" x14ac:dyDescent="0.2">
      <c r="A24" s="80" t="s">
        <v>24</v>
      </c>
      <c r="B24" s="19" t="s">
        <v>183</v>
      </c>
      <c r="C24" s="19"/>
      <c r="D24" s="83">
        <f>财务分析表!B48</f>
        <v>-314740477.63999999</v>
      </c>
      <c r="E24" s="83">
        <f>财务分析表!C48</f>
        <v>-179752401.03</v>
      </c>
      <c r="F24" s="83">
        <f>财务分析表!D48</f>
        <v>-12850289.029999999</v>
      </c>
    </row>
    <row r="25" spans="1:6" ht="12.75" x14ac:dyDescent="0.2">
      <c r="A25" s="82" t="s">
        <v>25</v>
      </c>
      <c r="B25" s="87" t="s">
        <v>184</v>
      </c>
      <c r="C25" s="87"/>
      <c r="D25" s="81">
        <f>财务分析表!B51</f>
        <v>-264025632.38999999</v>
      </c>
      <c r="E25" s="81">
        <f>财务分析表!C51</f>
        <v>-235741883.63999999</v>
      </c>
      <c r="F25" s="81">
        <f>财务分析表!D51</f>
        <v>-9248618.0099999998</v>
      </c>
    </row>
    <row r="26" spans="1:6" ht="12.75" x14ac:dyDescent="0.2">
      <c r="A26" s="82" t="s">
        <v>26</v>
      </c>
      <c r="B26" s="90" t="s">
        <v>185</v>
      </c>
      <c r="C26" s="91"/>
      <c r="D26" s="81">
        <f>财务分析表!B52</f>
        <v>0</v>
      </c>
      <c r="E26" s="81">
        <f>财务分析表!C52</f>
        <v>0</v>
      </c>
      <c r="F26" s="81">
        <f>财务分析表!D52</f>
        <v>0</v>
      </c>
    </row>
    <row r="27" spans="1:6" x14ac:dyDescent="0.15">
      <c r="A27" s="86" t="s">
        <v>27</v>
      </c>
      <c r="B27" s="30"/>
      <c r="C27" s="30"/>
      <c r="D27" s="30"/>
      <c r="E27" s="30"/>
      <c r="F27" s="30"/>
    </row>
    <row r="28" spans="1:6" x14ac:dyDescent="0.15">
      <c r="A28" s="92"/>
      <c r="B28" s="30"/>
      <c r="C28" s="30"/>
      <c r="D28" s="30"/>
      <c r="E28" s="30"/>
      <c r="F28" s="30"/>
    </row>
    <row r="29" spans="1:6" x14ac:dyDescent="0.15">
      <c r="A29" s="93"/>
      <c r="B29" s="30"/>
      <c r="C29" s="30"/>
      <c r="D29" s="30"/>
      <c r="E29" s="30"/>
      <c r="F29" s="30"/>
    </row>
    <row r="30" spans="1:6" x14ac:dyDescent="0.15">
      <c r="A30" s="93"/>
    </row>
  </sheetData>
  <mergeCells count="1">
    <mergeCell ref="A1:F1"/>
  </mergeCells>
  <phoneticPr fontId="2" type="noConversion"/>
  <pageMargins left="1.01" right="0.75" top="1" bottom="1" header="0.5" footer="0.5"/>
  <pageSetup paperSize="9" scale="9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showGridLines="0" topLeftCell="A9" zoomScaleNormal="100" zoomScaleSheetLayoutView="100" workbookViewId="0">
      <selection activeCell="E95" sqref="E95"/>
    </sheetView>
  </sheetViews>
  <sheetFormatPr defaultRowHeight="12" x14ac:dyDescent="0.15"/>
  <cols>
    <col min="1" max="1" width="27.75" style="18" bestFit="1" customWidth="1"/>
    <col min="2" max="2" width="18" style="18" bestFit="1" customWidth="1"/>
    <col min="3" max="4" width="18" style="48" bestFit="1" customWidth="1"/>
    <col min="5" max="5" width="17.25" style="18" bestFit="1" customWidth="1"/>
    <col min="6" max="6" width="9.375" style="18" bestFit="1" customWidth="1"/>
    <col min="7" max="16384" width="9" style="18"/>
  </cols>
  <sheetData>
    <row r="1" spans="1:4" ht="24.75" customHeight="1" x14ac:dyDescent="0.15">
      <c r="A1" s="116" t="s">
        <v>149</v>
      </c>
      <c r="B1" s="116"/>
      <c r="C1" s="116"/>
      <c r="D1" s="116"/>
    </row>
    <row r="2" spans="1:4" ht="30" customHeight="1" x14ac:dyDescent="0.15">
      <c r="A2" s="19"/>
      <c r="B2" s="20" t="s">
        <v>166</v>
      </c>
      <c r="C2" s="20" t="s">
        <v>167</v>
      </c>
      <c r="D2" s="68">
        <v>40999</v>
      </c>
    </row>
    <row r="3" spans="1:4" x14ac:dyDescent="0.15">
      <c r="A3" s="21" t="s">
        <v>28</v>
      </c>
      <c r="B3" s="22">
        <v>32920821.469999999</v>
      </c>
      <c r="C3" s="22">
        <v>4149445.77</v>
      </c>
      <c r="D3" s="22">
        <v>52911700.939999998</v>
      </c>
    </row>
    <row r="4" spans="1:4" x14ac:dyDescent="0.15">
      <c r="A4" s="21" t="s">
        <v>160</v>
      </c>
      <c r="B4" s="23"/>
      <c r="C4" s="22"/>
      <c r="D4" s="24"/>
    </row>
    <row r="5" spans="1:4" x14ac:dyDescent="0.15">
      <c r="A5" s="21" t="s">
        <v>29</v>
      </c>
      <c r="B5" s="22">
        <v>2165364</v>
      </c>
      <c r="C5" s="22">
        <v>615786.66</v>
      </c>
      <c r="D5" s="22">
        <v>706876</v>
      </c>
    </row>
    <row r="6" spans="1:4" x14ac:dyDescent="0.15">
      <c r="A6" s="21" t="s">
        <v>30</v>
      </c>
      <c r="B6" s="22">
        <v>527693.96</v>
      </c>
      <c r="C6" s="25">
        <v>10500796.220000001</v>
      </c>
      <c r="D6" s="25">
        <v>10416442.109999999</v>
      </c>
    </row>
    <row r="7" spans="1:4" x14ac:dyDescent="0.15">
      <c r="A7" s="21" t="s">
        <v>31</v>
      </c>
      <c r="B7" s="22">
        <v>80489446.260000005</v>
      </c>
      <c r="C7" s="22">
        <v>159595930.28999999</v>
      </c>
      <c r="D7" s="22">
        <v>266754776.28999999</v>
      </c>
    </row>
    <row r="8" spans="1:4" x14ac:dyDescent="0.15">
      <c r="A8" s="26" t="s">
        <v>32</v>
      </c>
      <c r="B8" s="22">
        <v>122403823.19</v>
      </c>
      <c r="C8" s="22">
        <v>189912280.65000001</v>
      </c>
      <c r="D8" s="22">
        <v>347286432.54000002</v>
      </c>
    </row>
    <row r="9" spans="1:4" x14ac:dyDescent="0.15">
      <c r="A9" s="21" t="s">
        <v>33</v>
      </c>
      <c r="B9" s="22">
        <v>1089099365.03</v>
      </c>
      <c r="C9" s="22">
        <v>2722442492.46</v>
      </c>
      <c r="D9" s="22">
        <v>2658821558.79</v>
      </c>
    </row>
    <row r="10" spans="1:4" x14ac:dyDescent="0.15">
      <c r="A10" s="21" t="s">
        <v>34</v>
      </c>
      <c r="B10" s="22">
        <v>1626887449.3099999</v>
      </c>
      <c r="C10" s="22">
        <v>198259200.86000001</v>
      </c>
      <c r="D10" s="24">
        <v>227548851.11000001</v>
      </c>
    </row>
    <row r="11" spans="1:4" x14ac:dyDescent="0.15">
      <c r="A11" s="21" t="s">
        <v>35</v>
      </c>
      <c r="B11" s="23">
        <v>283808.03999999998</v>
      </c>
      <c r="C11" s="23"/>
      <c r="D11" s="24"/>
    </row>
    <row r="12" spans="1:4" x14ac:dyDescent="0.15">
      <c r="A12" s="21" t="s">
        <v>36</v>
      </c>
      <c r="B12" s="23"/>
      <c r="C12" s="23"/>
      <c r="D12" s="24"/>
    </row>
    <row r="13" spans="1:4" x14ac:dyDescent="0.15">
      <c r="A13" s="21" t="s">
        <v>37</v>
      </c>
      <c r="B13" s="23"/>
      <c r="C13" s="23"/>
      <c r="D13" s="24"/>
    </row>
    <row r="14" spans="1:4" x14ac:dyDescent="0.15">
      <c r="A14" s="21" t="s">
        <v>38</v>
      </c>
      <c r="B14" s="22">
        <v>204221599.933</v>
      </c>
      <c r="C14" s="22">
        <v>199994203.91999999</v>
      </c>
      <c r="D14" s="22">
        <v>198930680.15000001</v>
      </c>
    </row>
    <row r="15" spans="1:4" x14ac:dyDescent="0.15">
      <c r="A15" s="21" t="s">
        <v>150</v>
      </c>
      <c r="B15" s="23"/>
      <c r="C15" s="23">
        <v>1026666.68</v>
      </c>
      <c r="D15" s="24">
        <v>971666.69</v>
      </c>
    </row>
    <row r="16" spans="1:4" x14ac:dyDescent="0.15">
      <c r="A16" s="26" t="s">
        <v>39</v>
      </c>
      <c r="B16" s="23">
        <v>2921092222.3099999</v>
      </c>
      <c r="C16" s="23">
        <v>3121722563.9200001</v>
      </c>
      <c r="D16" s="24">
        <v>3086272756.7399998</v>
      </c>
    </row>
    <row r="17" spans="1:5" x14ac:dyDescent="0.15">
      <c r="A17" s="26" t="s">
        <v>40</v>
      </c>
      <c r="B17" s="22"/>
      <c r="C17" s="22"/>
      <c r="D17" s="22"/>
    </row>
    <row r="18" spans="1:5" x14ac:dyDescent="0.15">
      <c r="A18" s="26" t="s">
        <v>41</v>
      </c>
      <c r="B18" s="22"/>
      <c r="C18" s="22"/>
      <c r="D18" s="22"/>
    </row>
    <row r="19" spans="1:5" x14ac:dyDescent="0.15">
      <c r="A19" s="26" t="s">
        <v>42</v>
      </c>
      <c r="B19" s="23"/>
      <c r="C19" s="23"/>
      <c r="D19" s="24"/>
    </row>
    <row r="20" spans="1:5" x14ac:dyDescent="0.15">
      <c r="A20" s="26" t="s">
        <v>43</v>
      </c>
      <c r="B20" s="23">
        <f>SUM(B8+B16)</f>
        <v>3043496045.5</v>
      </c>
      <c r="C20" s="25">
        <f>C8+C16</f>
        <v>3311634844.5700002</v>
      </c>
      <c r="D20" s="25">
        <v>3433559189.2800002</v>
      </c>
    </row>
    <row r="21" spans="1:5" x14ac:dyDescent="0.15">
      <c r="A21" s="21" t="s">
        <v>44</v>
      </c>
      <c r="B21" s="22">
        <v>400000000</v>
      </c>
      <c r="C21" s="22">
        <v>100000000</v>
      </c>
      <c r="D21" s="27">
        <v>100000000</v>
      </c>
    </row>
    <row r="22" spans="1:5" x14ac:dyDescent="0.15">
      <c r="A22" s="21" t="s">
        <v>45</v>
      </c>
      <c r="B22" s="22">
        <v>214572570.12</v>
      </c>
      <c r="C22" s="23">
        <v>271792657.00999999</v>
      </c>
      <c r="D22" s="24">
        <v>284920799.50999999</v>
      </c>
    </row>
    <row r="23" spans="1:5" x14ac:dyDescent="0.15">
      <c r="A23" s="26" t="s">
        <v>46</v>
      </c>
      <c r="B23" s="22">
        <v>1729576426.3800001</v>
      </c>
      <c r="C23" s="22">
        <v>2022772394.76</v>
      </c>
      <c r="D23" s="27">
        <v>2230740875.3600001</v>
      </c>
    </row>
    <row r="24" spans="1:5" x14ac:dyDescent="0.15">
      <c r="A24" s="21" t="s">
        <v>161</v>
      </c>
      <c r="B24" s="22">
        <v>91070000</v>
      </c>
      <c r="C24" s="25">
        <v>88302000</v>
      </c>
      <c r="D24" s="28"/>
    </row>
    <row r="25" spans="1:5" x14ac:dyDescent="0.15">
      <c r="A25" s="26" t="s">
        <v>47</v>
      </c>
      <c r="B25" s="29">
        <v>91070000</v>
      </c>
      <c r="C25" s="23">
        <v>187727287.36000001</v>
      </c>
      <c r="D25" s="24">
        <v>181732738.5</v>
      </c>
    </row>
    <row r="26" spans="1:5" x14ac:dyDescent="0.15">
      <c r="A26" s="26" t="s">
        <v>48</v>
      </c>
      <c r="B26" s="22">
        <f>B23+B25</f>
        <v>1820646426.3800001</v>
      </c>
      <c r="C26" s="22">
        <f>C23+C25</f>
        <v>2210499682.1199999</v>
      </c>
      <c r="D26" s="27">
        <v>2412473613.8600001</v>
      </c>
    </row>
    <row r="27" spans="1:5" x14ac:dyDescent="0.15">
      <c r="A27" s="26" t="s">
        <v>49</v>
      </c>
      <c r="B27" s="23">
        <v>1222849619.1199999</v>
      </c>
      <c r="C27" s="23">
        <v>1101135162.45</v>
      </c>
      <c r="D27" s="24">
        <v>1021085575.42</v>
      </c>
      <c r="E27" s="30"/>
    </row>
    <row r="28" spans="1:5" x14ac:dyDescent="0.15">
      <c r="A28" s="21" t="s">
        <v>131</v>
      </c>
      <c r="B28" s="23"/>
      <c r="C28" s="23">
        <v>99425287.359999999</v>
      </c>
      <c r="D28" s="24">
        <v>94022988.510000005</v>
      </c>
    </row>
    <row r="29" spans="1:5" x14ac:dyDescent="0.15">
      <c r="A29" s="31" t="s">
        <v>50</v>
      </c>
      <c r="B29" s="23">
        <v>20698449.100000001</v>
      </c>
      <c r="C29" s="32">
        <v>213632623.61000001</v>
      </c>
      <c r="D29" s="32">
        <v>38174961.479999997</v>
      </c>
    </row>
    <row r="30" spans="1:5" x14ac:dyDescent="0.15">
      <c r="A30" s="33" t="s">
        <v>51</v>
      </c>
      <c r="B30" s="23"/>
      <c r="C30" s="34"/>
      <c r="D30" s="34"/>
    </row>
    <row r="31" spans="1:5" x14ac:dyDescent="0.15">
      <c r="A31" s="33" t="s">
        <v>52</v>
      </c>
      <c r="B31" s="23"/>
      <c r="C31" s="23"/>
      <c r="D31" s="23"/>
    </row>
    <row r="32" spans="1:5" x14ac:dyDescent="0.15">
      <c r="A32" s="33" t="s">
        <v>53</v>
      </c>
      <c r="B32" s="35">
        <v>-4612369.38</v>
      </c>
      <c r="C32" s="36">
        <v>-686370.41</v>
      </c>
      <c r="D32" s="36">
        <v>-3779932.44</v>
      </c>
    </row>
    <row r="33" spans="1:6" x14ac:dyDescent="0.15">
      <c r="A33" s="31" t="s">
        <v>54</v>
      </c>
      <c r="B33" s="23">
        <v>30479188.809999999</v>
      </c>
      <c r="C33" s="34">
        <v>248274384.63999999</v>
      </c>
      <c r="D33" s="34">
        <v>62956026.880000003</v>
      </c>
    </row>
    <row r="34" spans="1:6" x14ac:dyDescent="0.15">
      <c r="A34" s="33" t="s">
        <v>55</v>
      </c>
      <c r="B34" s="23"/>
      <c r="C34" s="34"/>
      <c r="D34" s="34"/>
    </row>
    <row r="35" spans="1:6" x14ac:dyDescent="0.15">
      <c r="A35" s="33" t="s">
        <v>56</v>
      </c>
      <c r="B35" s="23"/>
      <c r="C35" s="23"/>
      <c r="D35" s="23"/>
      <c r="F35" s="37"/>
    </row>
    <row r="36" spans="1:6" x14ac:dyDescent="0.15">
      <c r="A36" s="33" t="s">
        <v>57</v>
      </c>
      <c r="B36" s="23"/>
      <c r="C36" s="23"/>
      <c r="D36" s="24"/>
    </row>
    <row r="37" spans="1:6" x14ac:dyDescent="0.15">
      <c r="A37" s="31" t="s">
        <v>58</v>
      </c>
      <c r="B37" s="23"/>
      <c r="C37" s="23"/>
      <c r="D37" s="24"/>
    </row>
    <row r="38" spans="1:6" x14ac:dyDescent="0.15">
      <c r="A38" s="31" t="s">
        <v>59</v>
      </c>
      <c r="B38" s="69">
        <v>-55110529.409999996</v>
      </c>
      <c r="C38" s="36">
        <v>-121455676.14</v>
      </c>
      <c r="D38" s="36">
        <v>-429842673.89999998</v>
      </c>
    </row>
    <row r="39" spans="1:6" x14ac:dyDescent="0.15">
      <c r="A39" s="31" t="s">
        <v>60</v>
      </c>
      <c r="B39" s="69">
        <v>-55010479.409999996</v>
      </c>
      <c r="C39" s="38">
        <v>-121714456.67</v>
      </c>
      <c r="D39" s="38">
        <v>-80049587.030000001</v>
      </c>
    </row>
    <row r="40" spans="1:6" x14ac:dyDescent="0.15">
      <c r="A40" s="31" t="s">
        <v>61</v>
      </c>
      <c r="B40" s="69">
        <v>-55010479.409999996</v>
      </c>
      <c r="C40" s="36">
        <v>-121714456.67</v>
      </c>
      <c r="D40" s="34">
        <v>-80049587.030000001</v>
      </c>
    </row>
    <row r="41" spans="1:6" x14ac:dyDescent="0.15">
      <c r="A41" s="19"/>
      <c r="B41" s="23"/>
      <c r="C41" s="39"/>
      <c r="D41" s="69"/>
    </row>
    <row r="42" spans="1:6" x14ac:dyDescent="0.15">
      <c r="A42" s="40" t="s">
        <v>62</v>
      </c>
      <c r="B42" s="23">
        <v>736532970.13999999</v>
      </c>
      <c r="C42" s="41">
        <v>834082724.39999998</v>
      </c>
      <c r="D42" s="69">
        <v>202599389.59999999</v>
      </c>
    </row>
    <row r="43" spans="1:6" x14ac:dyDescent="0.15">
      <c r="A43" s="40" t="s">
        <v>63</v>
      </c>
      <c r="B43" s="23">
        <v>204327936.78</v>
      </c>
      <c r="C43" s="41">
        <v>447663673.16000003</v>
      </c>
      <c r="D43" s="69">
        <v>131690978.73</v>
      </c>
    </row>
    <row r="44" spans="1:6" x14ac:dyDescent="0.15">
      <c r="A44" s="42" t="s">
        <v>64</v>
      </c>
      <c r="B44" s="23">
        <v>532205033.36000001</v>
      </c>
      <c r="C44" s="69">
        <v>386419051.24000001</v>
      </c>
      <c r="D44" s="69">
        <v>70908410.870000005</v>
      </c>
      <c r="E44" s="43"/>
    </row>
    <row r="45" spans="1:6" x14ac:dyDescent="0.15">
      <c r="A45" s="40" t="s">
        <v>65</v>
      </c>
      <c r="B45" s="44" t="s">
        <v>159</v>
      </c>
      <c r="C45" s="45" t="s">
        <v>156</v>
      </c>
      <c r="D45" s="70" t="s">
        <v>156</v>
      </c>
    </row>
    <row r="46" spans="1:6" ht="24" x14ac:dyDescent="0.15">
      <c r="A46" s="67" t="s">
        <v>66</v>
      </c>
      <c r="B46" s="23">
        <v>314740477.63999999</v>
      </c>
      <c r="C46" s="41">
        <v>179752401</v>
      </c>
      <c r="D46" s="69">
        <v>12850289.029999999</v>
      </c>
    </row>
    <row r="47" spans="1:6" x14ac:dyDescent="0.15">
      <c r="A47" s="40" t="s">
        <v>67</v>
      </c>
      <c r="B47" s="23">
        <v>314740477.63999999</v>
      </c>
      <c r="C47" s="41">
        <v>179752401.03</v>
      </c>
      <c r="D47" s="69">
        <v>12850289.029999999</v>
      </c>
    </row>
    <row r="48" spans="1:6" x14ac:dyDescent="0.15">
      <c r="A48" s="42" t="s">
        <v>68</v>
      </c>
      <c r="B48" s="69">
        <v>-314740477.63999999</v>
      </c>
      <c r="C48" s="69">
        <v>-179752401.03</v>
      </c>
      <c r="D48" s="69">
        <v>-12850289.029999999</v>
      </c>
    </row>
    <row r="49" spans="1:4" x14ac:dyDescent="0.15">
      <c r="A49" s="40" t="s">
        <v>69</v>
      </c>
      <c r="B49" s="23">
        <v>137643574.44999999</v>
      </c>
      <c r="C49" s="41">
        <v>207805059.31999999</v>
      </c>
      <c r="D49" s="60">
        <v>100000000</v>
      </c>
    </row>
    <row r="50" spans="1:4" x14ac:dyDescent="0.15">
      <c r="A50" s="40" t="s">
        <v>70</v>
      </c>
      <c r="B50" s="23">
        <v>401669206.83999997</v>
      </c>
      <c r="C50" s="41">
        <v>443546942.95999998</v>
      </c>
      <c r="D50" s="60">
        <v>109248618.01000001</v>
      </c>
    </row>
    <row r="51" spans="1:4" x14ac:dyDescent="0.15">
      <c r="A51" s="42" t="s">
        <v>71</v>
      </c>
      <c r="B51" s="46">
        <v>-264025632.38999999</v>
      </c>
      <c r="C51" s="47">
        <v>-235741883.63999999</v>
      </c>
      <c r="D51" s="69">
        <v>-9248618.0099999998</v>
      </c>
    </row>
    <row r="52" spans="1:4" x14ac:dyDescent="0.15">
      <c r="A52" s="42" t="s">
        <v>118</v>
      </c>
      <c r="B52" s="23"/>
      <c r="C52" s="41"/>
      <c r="D52" s="41"/>
    </row>
    <row r="53" spans="1:4" x14ac:dyDescent="0.15">
      <c r="A53" s="42" t="s">
        <v>72</v>
      </c>
      <c r="B53" s="23"/>
      <c r="C53" s="41"/>
      <c r="D53" s="60"/>
    </row>
    <row r="54" spans="1:4" x14ac:dyDescent="0.15">
      <c r="A54" s="19"/>
      <c r="B54" s="19"/>
      <c r="C54" s="66"/>
      <c r="D54" s="66"/>
    </row>
    <row r="55" spans="1:4" x14ac:dyDescent="0.15">
      <c r="A55" s="49" t="s">
        <v>73</v>
      </c>
      <c r="B55" s="50">
        <f>B7/B20</f>
        <v>2.6446377802596031E-2</v>
      </c>
      <c r="C55" s="51">
        <f>C7/C20</f>
        <v>4.8192490350101612E-2</v>
      </c>
      <c r="D55" s="51">
        <f>D7/D20</f>
        <v>7.7690455176320145E-2</v>
      </c>
    </row>
    <row r="56" spans="1:4" x14ac:dyDescent="0.15">
      <c r="A56" s="49" t="s">
        <v>74</v>
      </c>
      <c r="B56" s="50">
        <f>B5/B20</f>
        <v>7.1147258535184446E-4</v>
      </c>
      <c r="C56" s="51">
        <f>C5/C20</f>
        <v>1.8594642492353561E-4</v>
      </c>
      <c r="D56" s="51">
        <f>D5/D20</f>
        <v>2.0587267061157851E-4</v>
      </c>
    </row>
    <row r="57" spans="1:4" x14ac:dyDescent="0.15">
      <c r="A57" s="49" t="s">
        <v>75</v>
      </c>
      <c r="B57" s="50">
        <f>B6/B20</f>
        <v>1.7338414511174695E-4</v>
      </c>
      <c r="C57" s="51">
        <f>C6/C20</f>
        <v>3.1708798562794078E-3</v>
      </c>
      <c r="D57" s="51">
        <f>D6/D20</f>
        <v>3.0337156098900028E-3</v>
      </c>
    </row>
    <row r="58" spans="1:4" x14ac:dyDescent="0.15">
      <c r="A58" s="49" t="s">
        <v>76</v>
      </c>
      <c r="B58" s="50">
        <f>B3/B20</f>
        <v>1.0816778132068054E-2</v>
      </c>
      <c r="C58" s="51">
        <f>C3/C20</f>
        <v>1.2529901286682426E-3</v>
      </c>
      <c r="D58" s="51">
        <f>D3/D20</f>
        <v>1.5410161300028532E-2</v>
      </c>
    </row>
    <row r="59" spans="1:4" x14ac:dyDescent="0.15">
      <c r="A59" s="49" t="s">
        <v>77</v>
      </c>
      <c r="B59" s="52" t="s">
        <v>156</v>
      </c>
      <c r="C59" s="53">
        <f>C29/B29-1</f>
        <v>9.3211898909856004</v>
      </c>
      <c r="D59" s="53">
        <f>D29/C29-1</f>
        <v>-0.82130556262937249</v>
      </c>
    </row>
    <row r="60" spans="1:4" x14ac:dyDescent="0.15">
      <c r="A60" s="49" t="s">
        <v>78</v>
      </c>
      <c r="B60" s="52" t="s">
        <v>158</v>
      </c>
      <c r="C60" s="53">
        <f>C40/(-B40)-1</f>
        <v>-3.2125685501274566</v>
      </c>
      <c r="D60" s="53">
        <f>D40/C40-1</f>
        <v>-0.34231652327845041</v>
      </c>
    </row>
    <row r="61" spans="1:4" x14ac:dyDescent="0.15">
      <c r="A61" s="49" t="s">
        <v>79</v>
      </c>
      <c r="B61" s="52" t="s">
        <v>158</v>
      </c>
      <c r="C61" s="51">
        <f>C27/B27-1</f>
        <v>-9.9533462469072242E-2</v>
      </c>
      <c r="D61" s="51">
        <f>D27/C27-1</f>
        <v>-7.2697330681813499E-2</v>
      </c>
    </row>
    <row r="62" spans="1:4" x14ac:dyDescent="0.15">
      <c r="A62" s="49" t="s">
        <v>80</v>
      </c>
      <c r="B62" s="52" t="s">
        <v>158</v>
      </c>
      <c r="C62" s="51">
        <f>C20/B20-1</f>
        <v>8.8102233438568156E-2</v>
      </c>
      <c r="D62" s="51">
        <f>D20/C20-1</f>
        <v>3.6816965164476523E-2</v>
      </c>
    </row>
    <row r="63" spans="1:4" x14ac:dyDescent="0.15">
      <c r="A63" s="49" t="s">
        <v>81</v>
      </c>
      <c r="B63" s="50">
        <f>B36/B29</f>
        <v>0</v>
      </c>
      <c r="C63" s="50">
        <f>C36/C29</f>
        <v>0</v>
      </c>
      <c r="D63" s="50">
        <f>D36/D29</f>
        <v>0</v>
      </c>
    </row>
    <row r="64" spans="1:4" x14ac:dyDescent="0.15">
      <c r="A64" s="49" t="s">
        <v>82</v>
      </c>
      <c r="B64" s="50">
        <f>B40/B29</f>
        <v>-2.6577102054472279</v>
      </c>
      <c r="C64" s="50">
        <f>C40/C29</f>
        <v>-0.56973721809547917</v>
      </c>
      <c r="D64" s="50">
        <f>D40/D29</f>
        <v>-2.0969133674683151</v>
      </c>
    </row>
    <row r="65" spans="1:4" x14ac:dyDescent="0.15">
      <c r="A65" s="49" t="s">
        <v>83</v>
      </c>
      <c r="B65" s="52" t="s">
        <v>151</v>
      </c>
      <c r="C65" s="51">
        <f>C40/((C27+B27)/2)</f>
        <v>-0.10474634570349822</v>
      </c>
      <c r="D65" s="51">
        <f>D40/((D27+C27)/2)</f>
        <v>-7.5439454154371352E-2</v>
      </c>
    </row>
    <row r="66" spans="1:4" x14ac:dyDescent="0.15">
      <c r="A66" s="49" t="s">
        <v>84</v>
      </c>
      <c r="B66" s="52" t="s">
        <v>156</v>
      </c>
      <c r="C66" s="51">
        <f>C40/((C20+B20)/2)</f>
        <v>-3.8304311516283926E-2</v>
      </c>
      <c r="D66" s="51">
        <f>D40/((D20+C20)/2)</f>
        <v>-2.3735295568453663E-2</v>
      </c>
    </row>
    <row r="67" spans="1:4" x14ac:dyDescent="0.15">
      <c r="A67" s="49" t="s">
        <v>155</v>
      </c>
      <c r="B67" s="52" t="s">
        <v>157</v>
      </c>
      <c r="C67" s="54">
        <f>C33/((C7+B7)/2)</f>
        <v>2.0682174667001805</v>
      </c>
      <c r="D67" s="54">
        <f>D33/((D7+C7)/2)</f>
        <v>0.29532507350582754</v>
      </c>
    </row>
    <row r="68" spans="1:4" x14ac:dyDescent="0.15">
      <c r="A68" s="49" t="s">
        <v>85</v>
      </c>
      <c r="B68" s="52" t="s">
        <v>158</v>
      </c>
      <c r="C68" s="54">
        <f>C29/((C5+B5)/2)</f>
        <v>153.6289469553584</v>
      </c>
      <c r="D68" s="54">
        <f>D29/((D5+C5)/2)</f>
        <v>57.724410969611846</v>
      </c>
    </row>
    <row r="69" spans="1:4" x14ac:dyDescent="0.15">
      <c r="A69" s="49" t="s">
        <v>86</v>
      </c>
      <c r="B69" s="52" t="s">
        <v>158</v>
      </c>
      <c r="C69" s="54">
        <f>C29/((C20+B20)/2)</f>
        <v>6.723154166464286E-2</v>
      </c>
      <c r="D69" s="54">
        <f>D29/((D20+C20)/2)</f>
        <v>1.1319158882138374E-2</v>
      </c>
    </row>
    <row r="70" spans="1:4" x14ac:dyDescent="0.15">
      <c r="A70" s="49" t="s">
        <v>87</v>
      </c>
      <c r="B70" s="55">
        <f>B8/B23</f>
        <v>7.0770982607684441E-2</v>
      </c>
      <c r="C70" s="55">
        <f>C8/C23</f>
        <v>9.3887123010956905E-2</v>
      </c>
      <c r="D70" s="55">
        <f>D8/D23</f>
        <v>0.15568210381403194</v>
      </c>
    </row>
    <row r="71" spans="1:4" x14ac:dyDescent="0.15">
      <c r="A71" s="49" t="s">
        <v>88</v>
      </c>
      <c r="B71" s="55">
        <f>(B8-B7)/B23</f>
        <v>2.4233896976571714E-2</v>
      </c>
      <c r="C71" s="55">
        <f>(C8-C7)/C23</f>
        <v>1.498752427041947E-2</v>
      </c>
      <c r="D71" s="55">
        <f>(D8-D7)/D23</f>
        <v>3.6100856508940654E-2</v>
      </c>
    </row>
    <row r="72" spans="1:4" x14ac:dyDescent="0.15">
      <c r="A72" s="49" t="s">
        <v>89</v>
      </c>
      <c r="B72" s="55">
        <f>B3/B23</f>
        <v>1.9034036870462678E-2</v>
      </c>
      <c r="C72" s="55">
        <f>C3/C23</f>
        <v>2.0513656310265833E-3</v>
      </c>
      <c r="D72" s="55">
        <f>D3/D23</f>
        <v>2.3719339850022263E-2</v>
      </c>
    </row>
    <row r="73" spans="1:4" x14ac:dyDescent="0.15">
      <c r="A73" s="49" t="s">
        <v>90</v>
      </c>
      <c r="B73" s="50">
        <f>B26/B20</f>
        <v>0.59820890159260764</v>
      </c>
      <c r="C73" s="50">
        <f>C26/C20</f>
        <v>0.66749499442684557</v>
      </c>
      <c r="D73" s="50">
        <f>D26/D20</f>
        <v>0.70261599724042723</v>
      </c>
    </row>
    <row r="74" spans="1:4" x14ac:dyDescent="0.15">
      <c r="A74" s="49" t="s">
        <v>91</v>
      </c>
      <c r="B74" s="52" t="s">
        <v>151</v>
      </c>
      <c r="C74" s="50">
        <f>C23/C25</f>
        <v>10.77505792155287</v>
      </c>
      <c r="D74" s="50">
        <f>D23/D25</f>
        <v>12.274843232827861</v>
      </c>
    </row>
    <row r="75" spans="1:4" x14ac:dyDescent="0.15">
      <c r="A75" s="49" t="s">
        <v>92</v>
      </c>
      <c r="B75" s="50">
        <f>B8/B20</f>
        <v>4.0218164032439517E-2</v>
      </c>
      <c r="C75" s="51">
        <f>C8/C20</f>
        <v>5.7346987081439288E-2</v>
      </c>
      <c r="D75" s="51">
        <f>D8/D20</f>
        <v>0.10114473448550751</v>
      </c>
    </row>
    <row r="76" spans="1:4" x14ac:dyDescent="0.15">
      <c r="A76" s="49" t="s">
        <v>93</v>
      </c>
      <c r="B76" s="50">
        <f>B44/B39</f>
        <v>-9.6746118024787453</v>
      </c>
      <c r="C76" s="51">
        <f>C44/C39</f>
        <v>-3.1747999523810386</v>
      </c>
      <c r="D76" s="51">
        <f>D44/D39</f>
        <v>-0.8858060797168863</v>
      </c>
    </row>
    <row r="77" spans="1:4" x14ac:dyDescent="0.15">
      <c r="A77" s="49" t="s">
        <v>94</v>
      </c>
      <c r="B77" s="55">
        <f>B18+B19</f>
        <v>0</v>
      </c>
      <c r="C77" s="55">
        <f>C18+C19</f>
        <v>0</v>
      </c>
      <c r="D77" s="55">
        <f>D18+D19</f>
        <v>0</v>
      </c>
    </row>
    <row r="78" spans="1:4" x14ac:dyDescent="0.15">
      <c r="A78" s="19"/>
      <c r="B78" s="19"/>
      <c r="C78" s="66"/>
      <c r="D78" s="66"/>
    </row>
    <row r="79" spans="1:4" x14ac:dyDescent="0.15">
      <c r="A79" s="19"/>
      <c r="B79" s="19"/>
      <c r="C79" s="66"/>
      <c r="D79" s="66"/>
    </row>
    <row r="80" spans="1:4" x14ac:dyDescent="0.15">
      <c r="A80" s="56" t="s">
        <v>95</v>
      </c>
      <c r="B80" s="55">
        <f>B18+B19</f>
        <v>0</v>
      </c>
      <c r="C80" s="55">
        <f>C18+C19</f>
        <v>0</v>
      </c>
      <c r="D80" s="55">
        <f>D18+D19</f>
        <v>0</v>
      </c>
    </row>
    <row r="81" spans="1:4" x14ac:dyDescent="0.15">
      <c r="A81" s="56" t="s">
        <v>96</v>
      </c>
      <c r="B81" s="57">
        <f>(B18+B19)/B20</f>
        <v>0</v>
      </c>
      <c r="C81" s="51">
        <f>(C18+C19)/C20</f>
        <v>0</v>
      </c>
      <c r="D81" s="51">
        <f>(D18+D19)/D20</f>
        <v>0</v>
      </c>
    </row>
    <row r="82" spans="1:4" x14ac:dyDescent="0.15">
      <c r="A82" s="56" t="s">
        <v>97</v>
      </c>
      <c r="B82" s="58">
        <f>B9+B10+B11</f>
        <v>2716270622.3800001</v>
      </c>
      <c r="C82" s="71">
        <f>C9+C10+C11</f>
        <v>2920701693.3200002</v>
      </c>
      <c r="D82" s="71">
        <f>D9+D10+D11</f>
        <v>2886370409.9000001</v>
      </c>
    </row>
    <row r="83" spans="1:4" x14ac:dyDescent="0.15">
      <c r="A83" s="56" t="s">
        <v>98</v>
      </c>
      <c r="B83" s="57">
        <f>B82/B20</f>
        <v>0.8924837035343538</v>
      </c>
      <c r="C83" s="51">
        <f>C82/C20</f>
        <v>0.88195161314629755</v>
      </c>
      <c r="D83" s="51">
        <f>D82/D20</f>
        <v>0.84063511091103604</v>
      </c>
    </row>
    <row r="84" spans="1:4" x14ac:dyDescent="0.15">
      <c r="A84" s="56" t="s">
        <v>99</v>
      </c>
      <c r="B84" s="58">
        <f>B10+B11</f>
        <v>1627171257.3499999</v>
      </c>
      <c r="C84" s="71">
        <f>C10+C11</f>
        <v>198259200.86000001</v>
      </c>
      <c r="D84" s="71">
        <f>D10+D11</f>
        <v>227548851.11000001</v>
      </c>
    </row>
    <row r="85" spans="1:4" x14ac:dyDescent="0.15">
      <c r="A85" s="56" t="s">
        <v>100</v>
      </c>
      <c r="B85" s="57">
        <f>B84/B20</f>
        <v>0.53463886038421993</v>
      </c>
      <c r="C85" s="51">
        <f>C84/C20</f>
        <v>5.9867470347789213E-2</v>
      </c>
      <c r="D85" s="51">
        <f>D84/D20</f>
        <v>6.6272004810761939E-2</v>
      </c>
    </row>
    <row r="86" spans="1:4" x14ac:dyDescent="0.15">
      <c r="A86" s="56" t="s">
        <v>101</v>
      </c>
      <c r="B86" s="58">
        <f>B12+B13+B14</f>
        <v>204221599.933</v>
      </c>
      <c r="C86" s="71">
        <f>C12+C13+C14</f>
        <v>199994203.91999999</v>
      </c>
      <c r="D86" s="71">
        <f>D12+D13+D14</f>
        <v>198930680.15000001</v>
      </c>
    </row>
    <row r="87" spans="1:4" x14ac:dyDescent="0.15">
      <c r="A87" s="56" t="s">
        <v>102</v>
      </c>
      <c r="B87" s="58">
        <f>B15</f>
        <v>0</v>
      </c>
      <c r="C87" s="71">
        <f>C15</f>
        <v>1026666.68</v>
      </c>
      <c r="D87" s="71">
        <f>D15</f>
        <v>971666.69</v>
      </c>
    </row>
    <row r="88" spans="1:4" x14ac:dyDescent="0.15">
      <c r="A88" s="56" t="s">
        <v>103</v>
      </c>
      <c r="B88" s="59">
        <f>B44</f>
        <v>532205033.36000001</v>
      </c>
      <c r="C88" s="60">
        <f>C44</f>
        <v>386419051.24000001</v>
      </c>
      <c r="D88" s="66">
        <f>D44</f>
        <v>70908410.870000005</v>
      </c>
    </row>
    <row r="89" spans="1:4" x14ac:dyDescent="0.15">
      <c r="A89" s="56" t="s">
        <v>104</v>
      </c>
      <c r="B89" s="58">
        <f>B88/B40</f>
        <v>-9.6746118024787453</v>
      </c>
      <c r="C89" s="54">
        <f>C88/C40</f>
        <v>-3.1747999523810386</v>
      </c>
      <c r="D89" s="54">
        <f>D88/D40</f>
        <v>-0.8858060797168863</v>
      </c>
    </row>
    <row r="90" spans="1:4" x14ac:dyDescent="0.15">
      <c r="A90" s="56" t="s">
        <v>105</v>
      </c>
      <c r="B90" s="61" t="s">
        <v>156</v>
      </c>
      <c r="C90" s="71">
        <f>C94+(C17-B17)+C53</f>
        <v>-122400827.08</v>
      </c>
      <c r="D90" s="71">
        <f>D94+(D17-C17)+D53</f>
        <v>-83829519.469999999</v>
      </c>
    </row>
    <row r="91" spans="1:4" x14ac:dyDescent="0.15">
      <c r="A91" s="56" t="s">
        <v>106</v>
      </c>
      <c r="B91" s="62">
        <f>B94/B93</f>
        <v>12.926728949449405</v>
      </c>
      <c r="C91" s="47">
        <f>C94/C93</f>
        <v>178.3305709230676</v>
      </c>
      <c r="D91" s="47">
        <f>D94/D93</f>
        <v>22.177517932040075</v>
      </c>
    </row>
    <row r="92" spans="1:4" x14ac:dyDescent="0.15">
      <c r="A92" s="56" t="s">
        <v>107</v>
      </c>
      <c r="B92" s="58">
        <f>B39</f>
        <v>-55010479.409999996</v>
      </c>
      <c r="C92" s="71">
        <f>C39</f>
        <v>-121714456.67</v>
      </c>
      <c r="D92" s="71">
        <f>D39</f>
        <v>-80049587.030000001</v>
      </c>
    </row>
    <row r="93" spans="1:4" x14ac:dyDescent="0.15">
      <c r="A93" s="56" t="s">
        <v>108</v>
      </c>
      <c r="B93" s="58">
        <f>B32</f>
        <v>-4612369.38</v>
      </c>
      <c r="C93" s="71">
        <f>C32</f>
        <v>-686370.41</v>
      </c>
      <c r="D93" s="71">
        <f>D32</f>
        <v>-3779932.44</v>
      </c>
    </row>
    <row r="94" spans="1:4" x14ac:dyDescent="0.15">
      <c r="A94" s="56" t="s">
        <v>109</v>
      </c>
      <c r="B94" s="58">
        <f>B93+B92</f>
        <v>-59622848.789999999</v>
      </c>
      <c r="C94" s="71">
        <f>C93+C92</f>
        <v>-122400827.08</v>
      </c>
      <c r="D94" s="71">
        <f>D93+D92</f>
        <v>-83829519.469999999</v>
      </c>
    </row>
    <row r="95" spans="1:4" x14ac:dyDescent="0.15">
      <c r="A95" s="56" t="s">
        <v>110</v>
      </c>
      <c r="B95" s="59">
        <f>B46</f>
        <v>314740477.63999999</v>
      </c>
      <c r="C95" s="60">
        <f>C46</f>
        <v>179752401</v>
      </c>
      <c r="D95" s="54">
        <f>D46</f>
        <v>12850289.029999999</v>
      </c>
    </row>
    <row r="96" spans="1:4" x14ac:dyDescent="0.15">
      <c r="A96" s="56" t="s">
        <v>111</v>
      </c>
      <c r="B96" s="57">
        <f>B95/B20</f>
        <v>0.10341412406477858</v>
      </c>
      <c r="C96" s="51">
        <f>C95/C20</f>
        <v>5.4279052322068436E-2</v>
      </c>
      <c r="D96" s="51">
        <f>D95/D20</f>
        <v>3.7425564324390283E-3</v>
      </c>
    </row>
    <row r="97" spans="1:4" x14ac:dyDescent="0.15">
      <c r="A97" s="19"/>
      <c r="B97" s="19"/>
      <c r="C97" s="66"/>
      <c r="D97" s="66"/>
    </row>
    <row r="98" spans="1:4" x14ac:dyDescent="0.15">
      <c r="A98" s="19" t="s">
        <v>112</v>
      </c>
      <c r="B98" s="58">
        <f>B42/B29</f>
        <v>35.583968952533738</v>
      </c>
      <c r="C98" s="63">
        <f>C42/C29</f>
        <v>3.9042853582263315</v>
      </c>
      <c r="D98" s="63">
        <f>D42/D29</f>
        <v>5.307127545004664</v>
      </c>
    </row>
    <row r="99" spans="1:4" ht="12.75" x14ac:dyDescent="0.2">
      <c r="A99" s="19" t="s">
        <v>165</v>
      </c>
      <c r="B99" s="64">
        <f>B44/B26</f>
        <v>0.29231652321323354</v>
      </c>
      <c r="C99" s="65">
        <f>C44/C26</f>
        <v>0.1748107246364321</v>
      </c>
      <c r="D99" s="65">
        <f>D44/D26</f>
        <v>2.9392408879674876E-2</v>
      </c>
    </row>
    <row r="100" spans="1:4" x14ac:dyDescent="0.15">
      <c r="A100" s="56" t="s">
        <v>113</v>
      </c>
      <c r="B100" s="19"/>
      <c r="C100" s="66"/>
      <c r="D100" s="66"/>
    </row>
    <row r="101" spans="1:4" x14ac:dyDescent="0.15">
      <c r="A101" s="56" t="s">
        <v>114</v>
      </c>
      <c r="B101" s="19"/>
      <c r="C101" s="66"/>
      <c r="D101" s="66"/>
    </row>
    <row r="102" spans="1:4" x14ac:dyDescent="0.15">
      <c r="A102" s="56" t="s">
        <v>115</v>
      </c>
      <c r="B102" s="19"/>
      <c r="C102" s="66"/>
      <c r="D102" s="66"/>
    </row>
    <row r="103" spans="1:4" x14ac:dyDescent="0.15">
      <c r="A103" s="56" t="s">
        <v>116</v>
      </c>
      <c r="B103" s="19"/>
      <c r="C103" s="66"/>
      <c r="D103" s="66"/>
    </row>
    <row r="104" spans="1:4" x14ac:dyDescent="0.15">
      <c r="A104" s="56" t="s">
        <v>117</v>
      </c>
      <c r="B104" s="19"/>
      <c r="C104" s="66"/>
      <c r="D104" s="66"/>
    </row>
  </sheetData>
  <mergeCells count="1">
    <mergeCell ref="A1:D1"/>
  </mergeCells>
  <phoneticPr fontId="2" type="noConversion"/>
  <pageMargins left="0.75" right="0.75" top="1" bottom="1" header="0.5" footer="0.5"/>
  <pageSetup paperSize="9" scale="76" orientation="portrait" r:id="rId1"/>
  <headerFooter alignWithMargins="0"/>
  <rowBreaks count="1" manualBreakCount="1">
    <brk id="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财务数据</vt:lpstr>
      <vt:lpstr>财务分析表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张艳坤</cp:lastModifiedBy>
  <cp:lastPrinted>2012-09-06T00:32:59Z</cp:lastPrinted>
  <dcterms:created xsi:type="dcterms:W3CDTF">1996-12-17T01:32:42Z</dcterms:created>
  <dcterms:modified xsi:type="dcterms:W3CDTF">2017-01-16T18:35:21Z</dcterms:modified>
</cp:coreProperties>
</file>