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我的坚果云\财务会计\净现值NPV和内部收益率IRR计算方法\"/>
    </mc:Choice>
  </mc:AlternateContent>
  <bookViews>
    <workbookView xWindow="930" yWindow="0" windowWidth="20475" windowHeight="7860"/>
  </bookViews>
  <sheets>
    <sheet name="基准" sheetId="1" r:id="rId1"/>
    <sheet name="练习" sheetId="2" r:id="rId2"/>
  </sheets>
  <calcPr calcId="152511"/>
</workbook>
</file>

<file path=xl/calcChain.xml><?xml version="1.0" encoding="utf-8"?>
<calcChain xmlns="http://schemas.openxmlformats.org/spreadsheetml/2006/main">
  <c r="E3" i="1" l="1"/>
  <c r="C10" i="2" l="1"/>
  <c r="C4" i="2"/>
  <c r="D21" i="1"/>
  <c r="E21" i="1" l="1"/>
  <c r="D37" i="1"/>
  <c r="E37" i="1" s="1"/>
  <c r="D38" i="1"/>
  <c r="E38" i="1" s="1"/>
  <c r="D51" i="1"/>
  <c r="E51" i="1" s="1"/>
  <c r="F3" i="2"/>
  <c r="I3" i="2"/>
  <c r="K3" i="2"/>
  <c r="F5" i="2"/>
</calcChain>
</file>

<file path=xl/sharedStrings.xml><?xml version="1.0" encoding="utf-8"?>
<sst xmlns="http://schemas.openxmlformats.org/spreadsheetml/2006/main" count="66" uniqueCount="41">
  <si>
    <t>求NPV:</t>
  </si>
  <si>
    <t>第一步：启动office07 Excel电子表格</t>
  </si>
  <si>
    <t xml:space="preserve">第二步：在"公式"选择"财务"，函数名里选择"NPV"。 </t>
  </si>
  <si>
    <t xml:space="preserve">第三步：输入相关参数，点确定求NPV。 </t>
  </si>
  <si>
    <t>(求IRR基本同NPV)</t>
  </si>
  <si>
    <t>例1：某项目计算期为5年，各年净现金流量分别为，-10000，3200，3700，4800，</t>
  </si>
  <si>
    <t>5000，该项目基准收益率为11％，求NPV，并分析项目是否可行。</t>
  </si>
  <si>
    <r>
      <t xml:space="preserve">情况一：将开始投资的10000 </t>
    </r>
    <r>
      <rPr>
        <b/>
        <sz val="12"/>
        <color indexed="10"/>
        <rFont val="宋体"/>
        <family val="3"/>
        <charset val="134"/>
      </rPr>
      <t>作为</t>
    </r>
    <r>
      <rPr>
        <b/>
        <sz val="12"/>
        <color indexed="8"/>
        <rFont val="宋体"/>
        <family val="3"/>
        <charset val="134"/>
      </rPr>
      <t>数值参数中的一个</t>
    </r>
  </si>
  <si>
    <t>（假定付款发生在第一个周期的期末）。</t>
  </si>
  <si>
    <t>序号</t>
  </si>
  <si>
    <t>A</t>
  </si>
  <si>
    <t>B</t>
  </si>
  <si>
    <t>数据</t>
  </si>
  <si>
    <t>说明</t>
  </si>
  <si>
    <t>年贴现率</t>
  </si>
  <si>
    <t>一年前的初期投资</t>
  </si>
  <si>
    <t>第一年的收益</t>
  </si>
  <si>
    <t>第二年的收益</t>
  </si>
  <si>
    <t>第三年的收益</t>
  </si>
  <si>
    <t>第四年的收益</t>
  </si>
  <si>
    <t>公式</t>
  </si>
  <si>
    <t>说明（结果）</t>
  </si>
  <si>
    <t>该投资的净现值（1207.20）</t>
  </si>
  <si>
    <t>NPV值=</t>
  </si>
  <si>
    <r>
      <t xml:space="preserve">情况二：将开始投资的10000 </t>
    </r>
    <r>
      <rPr>
        <b/>
        <sz val="12"/>
        <color indexed="10"/>
        <rFont val="宋体"/>
        <family val="3"/>
        <charset val="134"/>
      </rPr>
      <t>不作为</t>
    </r>
    <r>
      <rPr>
        <b/>
        <sz val="12"/>
        <color indexed="8"/>
        <rFont val="宋体"/>
        <family val="3"/>
        <charset val="134"/>
      </rPr>
      <t>数值参数中的一个</t>
    </r>
  </si>
  <si>
    <t>（假定付款发生在第一个周期的期初）。</t>
  </si>
  <si>
    <t>初期投资（期初投入）</t>
  </si>
  <si>
    <t>：=NPV(A2, A4:A7)+A3</t>
  </si>
  <si>
    <t>该投资的净现值（1327.91）</t>
  </si>
  <si>
    <t>　：=NPV(A2, A4:A7, -7000)+A3</t>
  </si>
  <si>
    <t>该投资的净现值，包括第五年中 7000 的赔付 (-3018.53)</t>
  </si>
  <si>
    <t>第五年的赔付</t>
  </si>
  <si>
    <t>NPV1值=</t>
  </si>
  <si>
    <t>NPV2值=</t>
  </si>
  <si>
    <t>求IRR:</t>
  </si>
  <si>
    <t>:=IRR(C3：C7)</t>
  </si>
  <si>
    <t>该投资的内部收益率是（15%）</t>
  </si>
  <si>
    <t>IRR值=</t>
  </si>
  <si>
    <t>读出IRR=15%&gt;10%，即该项目的内部收益率大于项目的基准</t>
  </si>
  <si>
    <t>收益率，因此该投资项目可行。</t>
  </si>
  <si>
    <t>{=NPV(A2, A3, A4, A5, A6，A7)}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</si>
</sst>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¥&quot;#,##0.00;[Red]&quot;¥&quot;\-#,##0.00"/>
  </numFmts>
  <fonts count="12" x14ac:knownFonts="1">
    <font>
      <sz val="11"/>
      <color indexed="8"/>
      <name val="宋体"/>
      <charset val="134"/>
    </font>
    <font>
      <b/>
      <sz val="12"/>
      <color indexed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0.5"/>
      <color indexed="8"/>
      <name val="宋体"/>
      <family val="3"/>
      <charset val="134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sz val="10.5"/>
      <color indexed="8"/>
      <name val="宋体"/>
      <family val="3"/>
      <charset val="134"/>
    </font>
    <font>
      <b/>
      <sz val="16"/>
      <color indexed="10"/>
      <name val="宋体"/>
      <family val="3"/>
      <charset val="134"/>
    </font>
    <font>
      <b/>
      <sz val="24"/>
      <color indexed="8"/>
      <name val="宋体"/>
      <family val="3"/>
      <charset val="134"/>
    </font>
    <font>
      <b/>
      <sz val="14"/>
      <color indexed="1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NumberFormat="1" applyFont="1" applyFill="1" applyBorder="1" applyAlignment="1">
      <alignment vertical="center"/>
    </xf>
    <xf numFmtId="8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9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8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8" fontId="0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vertical="center"/>
    </xf>
    <xf numFmtId="9" fontId="0" fillId="0" borderId="0" xfId="0" applyNumberFormat="1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vertical="center"/>
    </xf>
    <xf numFmtId="0" fontId="0" fillId="0" borderId="4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vertical="center"/>
    </xf>
    <xf numFmtId="8" fontId="0" fillId="0" borderId="7" xfId="0" applyNumberFormat="1" applyFont="1" applyFill="1" applyBorder="1" applyAlignment="1">
      <alignment vertical="center"/>
    </xf>
    <xf numFmtId="0" fontId="0" fillId="0" borderId="7" xfId="0" applyNumberFormat="1" applyFont="1" applyFill="1" applyBorder="1" applyAlignment="1">
      <alignment vertical="center"/>
    </xf>
    <xf numFmtId="0" fontId="0" fillId="0" borderId="8" xfId="0" applyNumberFormat="1" applyFont="1" applyFill="1" applyBorder="1" applyAlignment="1">
      <alignment vertical="center"/>
    </xf>
    <xf numFmtId="0" fontId="0" fillId="0" borderId="9" xfId="0" applyNumberFormat="1" applyFont="1" applyFill="1" applyBorder="1" applyAlignment="1">
      <alignment vertical="center"/>
    </xf>
    <xf numFmtId="0" fontId="0" fillId="0" borderId="10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8" fontId="1" fillId="0" borderId="0" xfId="0" applyNumberFormat="1" applyFont="1" applyFill="1" applyBorder="1" applyAlignment="1">
      <alignment vertical="center"/>
    </xf>
    <xf numFmtId="8" fontId="0" fillId="0" borderId="0" xfId="0" applyNumberFormat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0" fillId="0" borderId="7" xfId="0" applyBorder="1">
      <alignment vertical="center"/>
    </xf>
    <xf numFmtId="0" fontId="2" fillId="0" borderId="6" xfId="0" applyNumberFormat="1" applyFont="1" applyFill="1" applyBorder="1" applyAlignment="1">
      <alignment vertical="center"/>
    </xf>
    <xf numFmtId="8" fontId="0" fillId="0" borderId="8" xfId="0" applyNumberFormat="1" applyFont="1" applyFill="1" applyBorder="1" applyAlignment="1">
      <alignment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3" fillId="0" borderId="6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8" fontId="1" fillId="0" borderId="8" xfId="0" applyNumberFormat="1" applyFont="1" applyFill="1" applyBorder="1" applyAlignment="1">
      <alignment horizontal="left" vertical="center"/>
    </xf>
    <xf numFmtId="8" fontId="1" fillId="0" borderId="9" xfId="0" applyNumberFormat="1" applyFont="1" applyFill="1" applyBorder="1" applyAlignment="1">
      <alignment horizontal="left" vertical="center"/>
    </xf>
    <xf numFmtId="8" fontId="1" fillId="0" borderId="10" xfId="0" applyNumberFormat="1" applyFont="1" applyFill="1" applyBorder="1" applyAlignment="1">
      <alignment horizontal="left" vertical="center"/>
    </xf>
    <xf numFmtId="8" fontId="9" fillId="0" borderId="3" xfId="0" applyNumberFormat="1" applyFont="1" applyFill="1" applyBorder="1" applyAlignment="1">
      <alignment horizontal="left" vertical="center"/>
    </xf>
    <xf numFmtId="8" fontId="9" fillId="0" borderId="4" xfId="0" applyNumberFormat="1" applyFont="1" applyFill="1" applyBorder="1" applyAlignment="1">
      <alignment horizontal="left" vertical="center"/>
    </xf>
    <xf numFmtId="8" fontId="9" fillId="0" borderId="5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topLeftCell="A16" zoomScaleSheetLayoutView="100" workbookViewId="0">
      <selection activeCell="D27" sqref="D27"/>
    </sheetView>
  </sheetViews>
  <sheetFormatPr defaultColWidth="9" defaultRowHeight="13.5" customHeight="1" x14ac:dyDescent="0.15"/>
  <cols>
    <col min="2" max="2" width="6.125" style="3" customWidth="1"/>
    <col min="3" max="3" width="22.75" style="3" bestFit="1" customWidth="1"/>
    <col min="4" max="4" width="22.5" style="3" customWidth="1"/>
    <col min="5" max="5" width="12.75" customWidth="1"/>
  </cols>
  <sheetData>
    <row r="1" spans="1:5" ht="31.5" x14ac:dyDescent="0.15">
      <c r="A1" s="52" t="s">
        <v>0</v>
      </c>
      <c r="B1" s="53"/>
      <c r="C1" s="53"/>
      <c r="D1" s="54"/>
    </row>
    <row r="2" spans="1:5" ht="14.25" x14ac:dyDescent="0.15">
      <c r="A2" s="46" t="s">
        <v>1</v>
      </c>
      <c r="B2" s="47"/>
      <c r="C2" s="47"/>
      <c r="D2" s="48"/>
    </row>
    <row r="3" spans="1:5" ht="14.25" x14ac:dyDescent="0.15">
      <c r="A3" s="46" t="s">
        <v>2</v>
      </c>
      <c r="B3" s="47"/>
      <c r="C3" s="47"/>
      <c r="D3" s="48"/>
      <c r="E3" s="35">
        <f>NPV(10%,-1000,500,500)</f>
        <v>-120.21036814425253</v>
      </c>
    </row>
    <row r="4" spans="1:5" ht="14.25" x14ac:dyDescent="0.15">
      <c r="A4" s="46" t="s">
        <v>3</v>
      </c>
      <c r="B4" s="47"/>
      <c r="C4" s="47"/>
      <c r="D4" s="48"/>
    </row>
    <row r="5" spans="1:5" ht="18" customHeight="1" thickBot="1" x14ac:dyDescent="0.2">
      <c r="A5" s="49" t="s">
        <v>4</v>
      </c>
      <c r="B5" s="50"/>
      <c r="C5" s="50"/>
      <c r="D5" s="51"/>
    </row>
    <row r="6" spans="1:5" ht="18" customHeight="1" thickBot="1" x14ac:dyDescent="0.2">
      <c r="A6" s="34"/>
    </row>
    <row r="7" spans="1:5" ht="14.25" customHeight="1" x14ac:dyDescent="0.15">
      <c r="A7" s="37" t="s">
        <v>5</v>
      </c>
      <c r="B7" s="38"/>
      <c r="C7" s="38"/>
      <c r="D7" s="38"/>
      <c r="E7" s="39"/>
    </row>
    <row r="8" spans="1:5" ht="14.25" customHeight="1" x14ac:dyDescent="0.15">
      <c r="A8" s="40" t="s">
        <v>6</v>
      </c>
      <c r="E8" s="41"/>
    </row>
    <row r="9" spans="1:5" ht="14.25" customHeight="1" x14ac:dyDescent="0.15">
      <c r="A9" s="42" t="s">
        <v>7</v>
      </c>
      <c r="E9" s="41"/>
    </row>
    <row r="10" spans="1:5" ht="13.5" customHeight="1" thickBot="1" x14ac:dyDescent="0.2">
      <c r="A10" s="43" t="s">
        <v>8</v>
      </c>
      <c r="B10" s="44"/>
      <c r="C10" s="44"/>
      <c r="D10" s="44"/>
      <c r="E10" s="45"/>
    </row>
    <row r="11" spans="1:5" x14ac:dyDescent="0.15">
      <c r="B11" s="16" t="s">
        <v>9</v>
      </c>
      <c r="C11" s="36" t="s">
        <v>10</v>
      </c>
      <c r="D11" s="36" t="s">
        <v>11</v>
      </c>
    </row>
    <row r="12" spans="1:5" x14ac:dyDescent="0.15">
      <c r="B12" s="6">
        <v>1</v>
      </c>
      <c r="C12" s="5" t="s">
        <v>12</v>
      </c>
      <c r="D12" s="5" t="s">
        <v>13</v>
      </c>
    </row>
    <row r="13" spans="1:5" x14ac:dyDescent="0.15">
      <c r="B13" s="6">
        <v>2</v>
      </c>
      <c r="C13" s="7">
        <v>0.1</v>
      </c>
      <c r="D13" s="8" t="s">
        <v>14</v>
      </c>
    </row>
    <row r="14" spans="1:5" x14ac:dyDescent="0.15">
      <c r="B14" s="6">
        <v>3</v>
      </c>
      <c r="C14" s="9">
        <v>-10000</v>
      </c>
      <c r="D14" s="8" t="s">
        <v>15</v>
      </c>
    </row>
    <row r="15" spans="1:5" x14ac:dyDescent="0.15">
      <c r="B15" s="6">
        <v>4</v>
      </c>
      <c r="C15" s="9">
        <v>2200</v>
      </c>
      <c r="D15" s="8" t="s">
        <v>16</v>
      </c>
    </row>
    <row r="16" spans="1:5" x14ac:dyDescent="0.15">
      <c r="B16" s="6">
        <v>5</v>
      </c>
      <c r="C16" s="9">
        <v>3700</v>
      </c>
      <c r="D16" s="8" t="s">
        <v>17</v>
      </c>
    </row>
    <row r="17" spans="1:5" x14ac:dyDescent="0.15">
      <c r="B17" s="6">
        <v>6</v>
      </c>
      <c r="C17" s="9">
        <v>3800</v>
      </c>
      <c r="D17" s="8" t="s">
        <v>18</v>
      </c>
    </row>
    <row r="18" spans="1:5" x14ac:dyDescent="0.15">
      <c r="B18" s="6">
        <v>7</v>
      </c>
      <c r="C18" s="9">
        <v>5000</v>
      </c>
      <c r="D18" s="8" t="s">
        <v>19</v>
      </c>
    </row>
    <row r="19" spans="1:5" x14ac:dyDescent="0.15">
      <c r="B19" s="8"/>
      <c r="C19" s="5" t="s">
        <v>20</v>
      </c>
      <c r="D19" s="5" t="s">
        <v>21</v>
      </c>
    </row>
    <row r="20" spans="1:5" ht="48" customHeight="1" x14ac:dyDescent="0.15">
      <c r="B20" s="8"/>
      <c r="C20" s="10" t="s">
        <v>40</v>
      </c>
      <c r="D20" s="11" t="s">
        <v>22</v>
      </c>
    </row>
    <row r="21" spans="1:5" ht="21.75" customHeight="1" x14ac:dyDescent="0.15">
      <c r="B21" s="12"/>
      <c r="C21" s="12" t="s">
        <v>23</v>
      </c>
      <c r="D21" s="13">
        <f>NPV(C13,C14:C18)</f>
        <v>1207.1952362916065</v>
      </c>
      <c r="E21" s="14" t="str">
        <f>IF(D21&gt;0,"项目可行","“项目不可行”")</f>
        <v>项目可行</v>
      </c>
    </row>
    <row r="23" spans="1:5" ht="14.25" x14ac:dyDescent="0.15">
      <c r="A23" s="20" t="s">
        <v>24</v>
      </c>
    </row>
    <row r="24" spans="1:5" x14ac:dyDescent="0.15">
      <c r="A24" t="s">
        <v>25</v>
      </c>
    </row>
    <row r="25" spans="1:5" x14ac:dyDescent="0.15">
      <c r="B25" s="5" t="s">
        <v>9</v>
      </c>
      <c r="C25" s="6" t="s">
        <v>10</v>
      </c>
      <c r="D25" s="6" t="s">
        <v>11</v>
      </c>
    </row>
    <row r="26" spans="1:5" x14ac:dyDescent="0.15">
      <c r="B26" s="6">
        <v>1</v>
      </c>
      <c r="C26" s="5" t="s">
        <v>12</v>
      </c>
      <c r="D26" s="5" t="s">
        <v>13</v>
      </c>
    </row>
    <row r="27" spans="1:5" x14ac:dyDescent="0.15">
      <c r="B27" s="6">
        <v>2</v>
      </c>
      <c r="C27" s="7">
        <v>0.1</v>
      </c>
      <c r="D27" s="8" t="s">
        <v>14</v>
      </c>
    </row>
    <row r="28" spans="1:5" ht="14.25" x14ac:dyDescent="0.15">
      <c r="B28" s="6">
        <v>3</v>
      </c>
      <c r="C28" s="9">
        <v>-10000</v>
      </c>
      <c r="D28" s="17" t="s">
        <v>26</v>
      </c>
    </row>
    <row r="29" spans="1:5" ht="14.25" x14ac:dyDescent="0.15">
      <c r="B29" s="6">
        <v>4</v>
      </c>
      <c r="C29" s="9">
        <v>2200</v>
      </c>
      <c r="D29" s="17" t="s">
        <v>16</v>
      </c>
    </row>
    <row r="30" spans="1:5" ht="14.25" x14ac:dyDescent="0.15">
      <c r="B30" s="6">
        <v>5</v>
      </c>
      <c r="C30" s="9">
        <v>3700</v>
      </c>
      <c r="D30" s="17" t="s">
        <v>17</v>
      </c>
    </row>
    <row r="31" spans="1:5" ht="14.25" x14ac:dyDescent="0.15">
      <c r="B31" s="6">
        <v>6</v>
      </c>
      <c r="C31" s="9">
        <v>3800</v>
      </c>
      <c r="D31" s="17" t="s">
        <v>18</v>
      </c>
    </row>
    <row r="32" spans="1:5" ht="14.25" x14ac:dyDescent="0.15">
      <c r="B32" s="6">
        <v>7</v>
      </c>
      <c r="C32" s="9">
        <v>5000</v>
      </c>
      <c r="D32" s="17" t="s">
        <v>19</v>
      </c>
    </row>
    <row r="33" spans="1:5" x14ac:dyDescent="0.15">
      <c r="B33" s="6">
        <v>8</v>
      </c>
      <c r="C33" s="5" t="s">
        <v>20</v>
      </c>
      <c r="D33" s="16" t="s">
        <v>21</v>
      </c>
    </row>
    <row r="34" spans="1:5" ht="28.5" x14ac:dyDescent="0.15">
      <c r="B34" s="6">
        <v>9</v>
      </c>
      <c r="C34" s="18" t="s">
        <v>27</v>
      </c>
      <c r="D34" s="19" t="s">
        <v>28</v>
      </c>
    </row>
    <row r="35" spans="1:5" ht="42.75" x14ac:dyDescent="0.15">
      <c r="B35" s="6">
        <v>10</v>
      </c>
      <c r="C35" s="19" t="s">
        <v>29</v>
      </c>
      <c r="D35" s="19" t="s">
        <v>30</v>
      </c>
    </row>
    <row r="36" spans="1:5" x14ac:dyDescent="0.15">
      <c r="B36" s="6">
        <v>11</v>
      </c>
      <c r="C36" s="12">
        <v>-7000</v>
      </c>
      <c r="D36" s="12" t="s">
        <v>31</v>
      </c>
    </row>
    <row r="37" spans="1:5" ht="20.25" x14ac:dyDescent="0.15">
      <c r="B37" s="6">
        <v>12</v>
      </c>
      <c r="C37" s="12" t="s">
        <v>32</v>
      </c>
      <c r="D37" s="13">
        <f>NPV(C27,C29:C32)+C28</f>
        <v>1327.9147599207663</v>
      </c>
      <c r="E37" s="14" t="str">
        <f>IF(D37&gt;0,"项目可行","“项目不可行”")</f>
        <v>项目可行</v>
      </c>
    </row>
    <row r="38" spans="1:5" ht="18.75" x14ac:dyDescent="0.15">
      <c r="B38" s="6">
        <v>13</v>
      </c>
      <c r="C38" s="12" t="s">
        <v>33</v>
      </c>
      <c r="D38" s="13">
        <f>NPV(C27,C29:C32,C36)+C28</f>
        <v>-3018.5345014933164</v>
      </c>
      <c r="E38" s="33" t="str">
        <f>IF(D38&gt;0,"项目可行","项目不可行")</f>
        <v>项目不可行</v>
      </c>
    </row>
    <row r="40" spans="1:5" ht="31.5" x14ac:dyDescent="0.15">
      <c r="A40" s="15" t="s">
        <v>34</v>
      </c>
    </row>
    <row r="41" spans="1:5" x14ac:dyDescent="0.15">
      <c r="B41" s="5" t="s">
        <v>9</v>
      </c>
      <c r="C41" s="6" t="s">
        <v>10</v>
      </c>
      <c r="D41" s="6" t="s">
        <v>11</v>
      </c>
    </row>
    <row r="42" spans="1:5" x14ac:dyDescent="0.15">
      <c r="B42" s="6">
        <v>1</v>
      </c>
      <c r="C42" s="5" t="s">
        <v>12</v>
      </c>
      <c r="D42" s="5" t="s">
        <v>13</v>
      </c>
    </row>
    <row r="43" spans="1:5" x14ac:dyDescent="0.15">
      <c r="B43" s="6">
        <v>2</v>
      </c>
      <c r="C43" s="7">
        <v>0.1</v>
      </c>
      <c r="D43" s="8" t="s">
        <v>14</v>
      </c>
    </row>
    <row r="44" spans="1:5" x14ac:dyDescent="0.15">
      <c r="B44" s="6">
        <v>3</v>
      </c>
      <c r="C44" s="9">
        <v>-10000</v>
      </c>
      <c r="D44" s="8" t="s">
        <v>15</v>
      </c>
    </row>
    <row r="45" spans="1:5" x14ac:dyDescent="0.15">
      <c r="B45" s="6">
        <v>4</v>
      </c>
      <c r="C45" s="9">
        <v>2200</v>
      </c>
      <c r="D45" s="8" t="s">
        <v>16</v>
      </c>
    </row>
    <row r="46" spans="1:5" x14ac:dyDescent="0.15">
      <c r="B46" s="6">
        <v>5</v>
      </c>
      <c r="C46" s="9">
        <v>3700</v>
      </c>
      <c r="D46" s="8" t="s">
        <v>17</v>
      </c>
    </row>
    <row r="47" spans="1:5" x14ac:dyDescent="0.15">
      <c r="B47" s="6">
        <v>6</v>
      </c>
      <c r="C47" s="9">
        <v>3800</v>
      </c>
      <c r="D47" s="8" t="s">
        <v>18</v>
      </c>
    </row>
    <row r="48" spans="1:5" x14ac:dyDescent="0.15">
      <c r="B48" s="6">
        <v>7</v>
      </c>
      <c r="C48" s="9">
        <v>5000</v>
      </c>
      <c r="D48" s="8" t="s">
        <v>19</v>
      </c>
    </row>
    <row r="49" spans="1:5" x14ac:dyDescent="0.15">
      <c r="B49" s="6">
        <v>8</v>
      </c>
      <c r="C49" s="5" t="s">
        <v>20</v>
      </c>
      <c r="D49" s="5" t="s">
        <v>21</v>
      </c>
    </row>
    <row r="50" spans="1:5" ht="25.5" x14ac:dyDescent="0.15">
      <c r="B50" s="6">
        <v>9</v>
      </c>
      <c r="C50" s="10" t="s">
        <v>35</v>
      </c>
      <c r="D50" s="11" t="s">
        <v>36</v>
      </c>
    </row>
    <row r="51" spans="1:5" ht="20.25" x14ac:dyDescent="0.15">
      <c r="B51" s="6">
        <v>10</v>
      </c>
      <c r="C51" s="12" t="s">
        <v>37</v>
      </c>
      <c r="D51" s="22">
        <f>IRR(C44:C48)</f>
        <v>0.15297784519619428</v>
      </c>
      <c r="E51" s="14" t="str">
        <f>IF(D51&gt;0.1,"项目可行","“项目不可行”")</f>
        <v>项目可行</v>
      </c>
    </row>
    <row r="52" spans="1:5" x14ac:dyDescent="0.15">
      <c r="C52" s="21"/>
    </row>
    <row r="53" spans="1:5" ht="14.25" x14ac:dyDescent="0.15">
      <c r="A53" s="4" t="s">
        <v>38</v>
      </c>
    </row>
    <row r="54" spans="1:5" x14ac:dyDescent="0.15">
      <c r="A54" t="s">
        <v>39</v>
      </c>
    </row>
  </sheetData>
  <mergeCells count="5">
    <mergeCell ref="A2:D2"/>
    <mergeCell ref="A3:D3"/>
    <mergeCell ref="A4:D4"/>
    <mergeCell ref="A5:D5"/>
    <mergeCell ref="A1:D1"/>
  </mergeCells>
  <phoneticPr fontId="11" type="noConversion"/>
  <pageMargins left="0.69930555555555551" right="0.69930555555555551" top="0.75" bottom="0.75" header="0.3" footer="0.3"/>
  <pageSetup paperSize="9" firstPageNumber="4294963191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zoomScaleSheetLayoutView="100" workbookViewId="0">
      <selection activeCell="C10" sqref="C10"/>
    </sheetView>
  </sheetViews>
  <sheetFormatPr defaultColWidth="9" defaultRowHeight="13.5" customHeight="1" x14ac:dyDescent="0.15"/>
  <cols>
    <col min="6" max="6" width="11.625" customWidth="1"/>
    <col min="9" max="9" width="11.625" customWidth="1"/>
    <col min="11" max="11" width="10.5" customWidth="1"/>
  </cols>
  <sheetData>
    <row r="1" spans="1:11" x14ac:dyDescent="0.15">
      <c r="A1" s="23"/>
    </row>
    <row r="2" spans="1:11" x14ac:dyDescent="0.15">
      <c r="H2" s="24"/>
      <c r="I2" s="25"/>
      <c r="J2" s="25"/>
      <c r="K2" s="26"/>
    </row>
    <row r="3" spans="1:11" x14ac:dyDescent="0.15">
      <c r="B3">
        <v>-100000</v>
      </c>
      <c r="E3">
        <v>-60000</v>
      </c>
      <c r="F3" s="2">
        <f>NPV(0.1,E3:E8)</f>
        <v>9543.7865249912229</v>
      </c>
      <c r="H3" s="27">
        <v>-130000</v>
      </c>
      <c r="I3" s="2">
        <f>NPV(0.08,H3:H8)</f>
        <v>14805.511486513025</v>
      </c>
      <c r="J3" s="1">
        <v>-130000</v>
      </c>
      <c r="K3" s="28">
        <f>NPV(0.08,J3:J8)</f>
        <v>6196.8418505609552</v>
      </c>
    </row>
    <row r="4" spans="1:11" x14ac:dyDescent="0.15">
      <c r="B4">
        <v>25000</v>
      </c>
      <c r="C4" s="23">
        <f>IRR(B3:B8)</f>
        <v>7.9308261160397242E-2</v>
      </c>
      <c r="E4">
        <v>30000</v>
      </c>
      <c r="H4" s="27">
        <v>100000</v>
      </c>
      <c r="I4" s="1"/>
      <c r="J4" s="1">
        <v>20000</v>
      </c>
      <c r="K4" s="29"/>
    </row>
    <row r="5" spans="1:11" x14ac:dyDescent="0.15">
      <c r="B5">
        <v>25000</v>
      </c>
      <c r="E5">
        <v>15000</v>
      </c>
      <c r="F5" s="2">
        <f>NPV(0.1,E4:E8)+E3</f>
        <v>10498.165177490329</v>
      </c>
      <c r="H5" s="27">
        <v>20000</v>
      </c>
      <c r="I5" s="1"/>
      <c r="J5" s="1">
        <v>40000</v>
      </c>
      <c r="K5" s="29"/>
    </row>
    <row r="6" spans="1:11" x14ac:dyDescent="0.15">
      <c r="B6">
        <v>25000</v>
      </c>
      <c r="E6">
        <v>15000</v>
      </c>
      <c r="H6" s="27">
        <v>10000</v>
      </c>
      <c r="I6" s="1"/>
      <c r="J6" s="1">
        <v>70000</v>
      </c>
      <c r="K6" s="29"/>
    </row>
    <row r="7" spans="1:11" x14ac:dyDescent="0.15">
      <c r="B7">
        <v>25000</v>
      </c>
      <c r="E7">
        <v>15000</v>
      </c>
      <c r="H7" s="27">
        <v>20000</v>
      </c>
      <c r="I7" s="1"/>
      <c r="J7" s="1">
        <v>20000</v>
      </c>
      <c r="K7" s="29"/>
    </row>
    <row r="8" spans="1:11" x14ac:dyDescent="0.15">
      <c r="B8">
        <v>25000</v>
      </c>
      <c r="E8">
        <v>15000</v>
      </c>
      <c r="H8" s="27">
        <v>20000</v>
      </c>
      <c r="I8" s="1"/>
      <c r="J8" s="1">
        <v>20000</v>
      </c>
      <c r="K8" s="29"/>
    </row>
    <row r="9" spans="1:11" x14ac:dyDescent="0.15">
      <c r="H9" s="30"/>
      <c r="I9" s="31"/>
      <c r="J9" s="31"/>
      <c r="K9" s="32"/>
    </row>
    <row r="10" spans="1:11" x14ac:dyDescent="0.15">
      <c r="B10">
        <v>-100000</v>
      </c>
      <c r="C10" s="23">
        <f>IRR(B10:B20)</f>
        <v>0.15098414477112576</v>
      </c>
    </row>
    <row r="11" spans="1:11" x14ac:dyDescent="0.15">
      <c r="B11">
        <v>20000</v>
      </c>
    </row>
    <row r="12" spans="1:11" x14ac:dyDescent="0.15">
      <c r="B12">
        <v>20000</v>
      </c>
    </row>
    <row r="13" spans="1:11" x14ac:dyDescent="0.15">
      <c r="B13">
        <v>20000</v>
      </c>
    </row>
    <row r="14" spans="1:11" x14ac:dyDescent="0.15">
      <c r="B14">
        <v>20000</v>
      </c>
    </row>
    <row r="15" spans="1:11" x14ac:dyDescent="0.15">
      <c r="B15">
        <v>20000</v>
      </c>
    </row>
    <row r="16" spans="1:11" x14ac:dyDescent="0.15">
      <c r="B16">
        <v>20000</v>
      </c>
    </row>
    <row r="17" spans="2:2" x14ac:dyDescent="0.15">
      <c r="B17">
        <v>20000</v>
      </c>
    </row>
    <row r="18" spans="2:2" x14ac:dyDescent="0.15">
      <c r="B18">
        <v>20000</v>
      </c>
    </row>
    <row r="19" spans="2:2" x14ac:dyDescent="0.15">
      <c r="B19">
        <v>20000</v>
      </c>
    </row>
    <row r="20" spans="2:2" x14ac:dyDescent="0.15">
      <c r="B20">
        <v>20000</v>
      </c>
    </row>
  </sheetData>
  <phoneticPr fontId="11" type="noConversion"/>
  <pageMargins left="0.69930555555555551" right="0.69930555555555551" top="0.75" bottom="0.75" header="0.3" footer="0.3"/>
  <pageSetup paperSize="9" firstPageNumber="42949631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基准</vt:lpstr>
      <vt:lpstr>练习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张艳坤</dc:creator>
  <cp:lastModifiedBy>张艳坤</cp:lastModifiedBy>
  <cp:revision/>
  <dcterms:created xsi:type="dcterms:W3CDTF">2012-08-28T18:36:30Z</dcterms:created>
  <dcterms:modified xsi:type="dcterms:W3CDTF">2014-06-15T06:16:02Z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2052-8.1.0.3526</vt:lpwstr>
  </property>
</Properties>
</file>