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我的坚果云\行业研究\光伏\[光伏测算工具模型]\"/>
    </mc:Choice>
  </mc:AlternateContent>
  <bookViews>
    <workbookView xWindow="480" yWindow="30" windowWidth="18195" windowHeight="8895"/>
  </bookViews>
  <sheets>
    <sheet name="建筑并网" sheetId="1" r:id="rId1"/>
    <sheet name="开阔地并网" sheetId="5" r:id="rId2"/>
    <sheet name="上网电价" sheetId="4" r:id="rId3"/>
  </sheets>
  <calcPr calcId="162913"/>
</workbook>
</file>

<file path=xl/calcChain.xml><?xml version="1.0" encoding="utf-8"?>
<calcChain xmlns="http://schemas.openxmlformats.org/spreadsheetml/2006/main">
  <c r="G4" i="4" l="1"/>
  <c r="G6" i="4" s="1"/>
  <c r="G7" i="4" s="1"/>
  <c r="G5" i="4"/>
  <c r="E13" i="4"/>
  <c r="E14" i="4" s="1"/>
  <c r="E9" i="4"/>
  <c r="E6" i="4"/>
  <c r="E7" i="4"/>
  <c r="E5" i="4"/>
  <c r="E19" i="5"/>
  <c r="G14" i="5" s="1"/>
  <c r="G13" i="5"/>
  <c r="G16" i="5"/>
  <c r="G19" i="5"/>
  <c r="E19" i="1"/>
  <c r="G18" i="1" s="1"/>
  <c r="G19" i="1"/>
  <c r="G15" i="1"/>
  <c r="G12" i="1"/>
  <c r="G16" i="1" l="1"/>
  <c r="G17" i="5"/>
  <c r="G12" i="5"/>
  <c r="G9" i="4"/>
  <c r="G15" i="5"/>
  <c r="G13" i="4"/>
  <c r="E15" i="4"/>
  <c r="G13" i="1"/>
  <c r="G17" i="1"/>
  <c r="G14" i="1"/>
  <c r="G18" i="5"/>
  <c r="G15" i="4" l="1"/>
  <c r="G14" i="4"/>
  <c r="E20" i="4"/>
  <c r="E16" i="4"/>
  <c r="E23" i="4"/>
  <c r="E19" i="4"/>
  <c r="E22" i="4"/>
  <c r="E18" i="4"/>
  <c r="E21" i="4"/>
  <c r="E17" i="4"/>
  <c r="G17" i="4" l="1"/>
  <c r="G22" i="4"/>
  <c r="G23" i="4"/>
  <c r="G21" i="4"/>
  <c r="G19" i="4"/>
  <c r="G20" i="4"/>
  <c r="G18" i="4"/>
  <c r="G16" i="4"/>
</calcChain>
</file>

<file path=xl/sharedStrings.xml><?xml version="1.0" encoding="utf-8"?>
<sst xmlns="http://schemas.openxmlformats.org/spreadsheetml/2006/main" count="58" uniqueCount="56">
  <si>
    <t xml:space="preserve">                 Initial invInitial investment for grid-connected PV
       system integrated with building</t>
    <phoneticPr fontId="1" type="noConversion"/>
  </si>
  <si>
    <t>序号</t>
    <phoneticPr fontId="1" type="noConversion"/>
  </si>
  <si>
    <t>项目/item</t>
    <phoneticPr fontId="1" type="noConversion"/>
  </si>
  <si>
    <t>投资（元）/investment (RBM)</t>
    <phoneticPr fontId="1" type="noConversion"/>
  </si>
  <si>
    <t>比例(%)/Percentage(%)</t>
    <phoneticPr fontId="1" type="noConversion"/>
  </si>
  <si>
    <t>前期费用和可行性研究/prophase fee and available study</t>
    <phoneticPr fontId="1" type="noConversion"/>
  </si>
  <si>
    <t>太阳电池（含支架）solar cell (including bracket)</t>
    <phoneticPr fontId="1" type="noConversion"/>
  </si>
  <si>
    <t>并网逆变器/grid-connected inverters</t>
    <phoneticPr fontId="1" type="noConversion"/>
  </si>
  <si>
    <t>配电测量及电缆等/measuring equipment and cable etc.</t>
    <phoneticPr fontId="1" type="noConversion"/>
  </si>
  <si>
    <t>安装调试/installation and debugging</t>
    <phoneticPr fontId="1" type="noConversion"/>
  </si>
  <si>
    <t>税金及其它/tax etc.</t>
    <phoneticPr fontId="1" type="noConversion"/>
  </si>
  <si>
    <t>合计total</t>
    <phoneticPr fontId="1" type="noConversion"/>
  </si>
  <si>
    <t>建筑并网光伏发电KWp初投资</t>
    <phoneticPr fontId="1" type="noConversion"/>
  </si>
  <si>
    <t>序号</t>
    <phoneticPr fontId="1" type="noConversion"/>
  </si>
  <si>
    <t>项目/item</t>
    <phoneticPr fontId="1" type="noConversion"/>
  </si>
  <si>
    <t>投资（元）/investment (RBM)</t>
    <phoneticPr fontId="1" type="noConversion"/>
  </si>
  <si>
    <t>比例(%)/Percentage(%)</t>
    <phoneticPr fontId="1" type="noConversion"/>
  </si>
  <si>
    <t>前期费用和可行性研究/prophase fee and available study</t>
    <phoneticPr fontId="1" type="noConversion"/>
  </si>
  <si>
    <t>太阳电池（含支架）solar cell (including bracket)</t>
    <phoneticPr fontId="1" type="noConversion"/>
  </si>
  <si>
    <t>并网逆变器/grid-connected inverters</t>
    <phoneticPr fontId="1" type="noConversion"/>
  </si>
  <si>
    <t>配电测量及电缆等/measuring equipment and cable etc.</t>
    <phoneticPr fontId="1" type="noConversion"/>
  </si>
  <si>
    <t>安装调试/installation and debugging</t>
    <phoneticPr fontId="1" type="noConversion"/>
  </si>
  <si>
    <t>税金及其它/tax etc.</t>
    <phoneticPr fontId="1" type="noConversion"/>
  </si>
  <si>
    <t>合计total</t>
    <phoneticPr fontId="1" type="noConversion"/>
  </si>
  <si>
    <t>初投资：3.2万元/KWp，系统综合效率：80％/Initial investment: 32,000/KWp. Total efficiency of system: 80%系统年运行维护费用：占初投资的0.47％。Maintenance fee for system yearly accounts for 0.47% of initial investment.</t>
    <phoneticPr fontId="1" type="noConversion"/>
  </si>
  <si>
    <r>
      <t>最终解释权归</t>
    </r>
    <r>
      <rPr>
        <sz val="10"/>
        <rFont val="Arial"/>
        <family val="2"/>
      </rPr>
      <t>clsolar</t>
    </r>
    <r>
      <rPr>
        <sz val="10"/>
        <rFont val="仿宋_GB2312"/>
        <family val="3"/>
        <charset val="134"/>
      </rPr>
      <t>所有</t>
    </r>
    <phoneticPr fontId="1" type="noConversion"/>
  </si>
  <si>
    <t>开阔地并网光伏发电KWp初投资</t>
    <phoneticPr fontId="1" type="noConversion"/>
  </si>
  <si>
    <t xml:space="preserve">                 Initial investment for grid-connected PV system
      on opening land</t>
    <phoneticPr fontId="1" type="noConversion"/>
  </si>
  <si>
    <t>设备运输/transportation of equipments</t>
    <phoneticPr fontId="1" type="noConversion"/>
  </si>
  <si>
    <t>初投资：3.2万元/KWp，系统综合效率：74％/Initial investment: 32,000/KWp. Total efficiency of system: 74%系统年运行维护费用：占初投资的0.43％。Maintenance fee for system yearly accounts for 0.43% of initial investment.</t>
    <phoneticPr fontId="1" type="noConversion"/>
  </si>
  <si>
    <t>KWp初始投资额（年降7%）initial investment per KWp(decreased by 7%)</t>
    <phoneticPr fontId="1" type="noConversion"/>
  </si>
  <si>
    <t>资本金(30％)→capital (30%)</t>
    <phoneticPr fontId="1" type="noConversion"/>
  </si>
  <si>
    <t>银行贷款(70％)→bank loan (70%)</t>
    <phoneticPr fontId="1" type="noConversion"/>
  </si>
  <si>
    <t>偿还贷款本金(电站寿命年均)→repaid loan capital</t>
    <phoneticPr fontId="1" type="noConversion"/>
  </si>
  <si>
    <t>固定资产折旧(20年期)→discount of capital asserts (20 years)</t>
    <phoneticPr fontId="1" type="noConversion"/>
  </si>
  <si>
    <t>贷款利息(电站寿命年均)→interest of loan</t>
    <phoneticPr fontId="1" type="noConversion"/>
  </si>
  <si>
    <t>折旧抵扣部分贷款本息→/ discounted loan capital</t>
    <phoneticPr fontId="1" type="noConversion"/>
  </si>
  <si>
    <t>运行和维护（0.43%）→/fee of operation and maintenance (0.43%)</t>
    <phoneticPr fontId="1" type="noConversion"/>
  </si>
  <si>
    <t>年资本金收益(10%)→profit of capital yearly (10%)</t>
    <phoneticPr fontId="1" type="noConversion"/>
  </si>
  <si>
    <t>1000有效小时→/1000 he</t>
    <phoneticPr fontId="1" type="noConversion"/>
  </si>
  <si>
    <t>1200有效小时→/1200 he</t>
    <phoneticPr fontId="1" type="noConversion"/>
  </si>
  <si>
    <t>1300有效小时→/1300 he</t>
    <phoneticPr fontId="1" type="noConversion"/>
  </si>
  <si>
    <t>1400有效小时→/1400he</t>
    <phoneticPr fontId="1" type="noConversion"/>
  </si>
  <si>
    <t>1600有效小时→/1600 he</t>
    <phoneticPr fontId="1" type="noConversion"/>
  </si>
  <si>
    <t>1800有效小时→/1800 he</t>
    <phoneticPr fontId="1" type="noConversion"/>
  </si>
  <si>
    <t>2000有效小时→/1200 he</t>
    <phoneticPr fontId="1" type="noConversion"/>
  </si>
  <si>
    <t>年份year</t>
    <phoneticPr fontId="1" type="noConversion"/>
  </si>
  <si>
    <t>KWp含税含收益发电成本/ cost including tax and interest per KWp</t>
    <phoneticPr fontId="1" type="noConversion"/>
  </si>
  <si>
    <t>含税度电上网电价800有效小时/feed-in tariff per KWh including tax, 800he</t>
    <phoneticPr fontId="1" type="noConversion"/>
  </si>
  <si>
    <t>KWp含税发电成本/electricity cost per KWpincluding tax</t>
    <phoneticPr fontId="1" type="noConversion"/>
  </si>
  <si>
    <t>含税度电成本（1300小时）/cost per kwhincluding tax (1300he)</t>
    <phoneticPr fontId="1" type="noConversion"/>
  </si>
  <si>
    <t>建筑并网光伏发电上网电价</t>
    <phoneticPr fontId="1" type="noConversion"/>
  </si>
  <si>
    <r>
      <t>最终解释权归</t>
    </r>
    <r>
      <rPr>
        <sz val="10"/>
        <rFont val="Arial"/>
        <family val="2"/>
      </rPr>
      <t>clsolar</t>
    </r>
    <r>
      <rPr>
        <sz val="10"/>
        <rFont val="仿宋_GB2312"/>
        <family val="3"/>
        <charset val="134"/>
      </rPr>
      <t>所有</t>
    </r>
    <r>
      <rPr>
        <sz val="10"/>
        <rFont val="Arial"/>
        <family val="2"/>
      </rPr>
      <t>QQ:210803</t>
    </r>
    <phoneticPr fontId="1" type="noConversion"/>
  </si>
  <si>
    <t>金太阳</t>
    <phoneticPr fontId="1" type="noConversion"/>
  </si>
  <si>
    <t>Feed-In Tariff price of grid-connected PV electricity on building</t>
    <phoneticPr fontId="1" type="noConversion"/>
  </si>
  <si>
    <t>注:光伏系统投资运营计算较复杂，非专业计算!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</si>
</sst>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_ "/>
    <numFmt numFmtId="177" formatCode="&quot;¥&quot;#,##0"/>
    <numFmt numFmtId="178" formatCode="0.0_ "/>
    <numFmt numFmtId="179" formatCode="&quot;¥&quot;#,##0.00"/>
    <numFmt numFmtId="180" formatCode="&quot;¥&quot;#,##0.00;[Red]&quot;¥&quot;#,##0.00"/>
  </numFmts>
  <fonts count="13" x14ac:knownFonts="1">
    <font>
      <sz val="12"/>
      <name val="宋体"/>
      <charset val="134"/>
    </font>
    <font>
      <sz val="9"/>
      <name val="宋体"/>
      <family val="3"/>
      <charset val="134"/>
    </font>
    <font>
      <sz val="12"/>
      <name val="Arial"/>
      <family val="2"/>
    </font>
    <font>
      <sz val="12"/>
      <name val="仿宋_GB2312"/>
      <family val="3"/>
      <charset val="134"/>
    </font>
    <font>
      <sz val="10"/>
      <name val="仿宋_GB2312"/>
      <family val="3"/>
      <charset val="134"/>
    </font>
    <font>
      <sz val="10"/>
      <name val="Arial"/>
      <family val="2"/>
    </font>
    <font>
      <sz val="10"/>
      <name val="宋体"/>
      <family val="3"/>
      <charset val="134"/>
    </font>
    <font>
      <b/>
      <sz val="10"/>
      <color indexed="9"/>
      <name val="Arial"/>
      <family val="2"/>
    </font>
    <font>
      <b/>
      <sz val="10"/>
      <color indexed="9"/>
      <name val="宋体"/>
      <family val="3"/>
      <charset val="134"/>
    </font>
    <font>
      <b/>
      <sz val="10"/>
      <name val="宋体"/>
      <family val="3"/>
      <charset val="134"/>
    </font>
    <font>
      <b/>
      <sz val="10"/>
      <name val="Arial"/>
      <family val="2"/>
    </font>
    <font>
      <b/>
      <sz val="12"/>
      <name val="宋体"/>
      <family val="3"/>
      <charset val="134"/>
    </font>
    <font>
      <b/>
      <sz val="9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11"/>
        <bgColor indexed="64"/>
      </patternFill>
    </fill>
  </fills>
  <borders count="26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0" fillId="0" borderId="1" xfId="0" applyBorder="1" applyProtection="1">
      <alignment vertical="center"/>
      <protection locked="0"/>
    </xf>
    <xf numFmtId="0" fontId="0" fillId="0" borderId="2" xfId="0" applyBorder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0" fillId="0" borderId="3" xfId="0" applyBorder="1" applyProtection="1">
      <alignment vertical="center"/>
      <protection locked="0"/>
    </xf>
    <xf numFmtId="0" fontId="0" fillId="0" borderId="0" xfId="0" applyBorder="1" applyProtection="1">
      <alignment vertical="center"/>
      <protection locked="0"/>
    </xf>
    <xf numFmtId="0" fontId="5" fillId="0" borderId="0" xfId="0" applyFont="1" applyProtection="1">
      <alignment vertical="center"/>
      <protection locked="0"/>
    </xf>
    <xf numFmtId="0" fontId="3" fillId="0" borderId="0" xfId="0" applyFo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2" fillId="0" borderId="0" xfId="0" applyFont="1" applyProtection="1">
      <alignment vertical="center"/>
      <protection locked="0"/>
    </xf>
    <xf numFmtId="0" fontId="0" fillId="0" borderId="0" xfId="0" applyProtection="1">
      <alignment vertical="center"/>
    </xf>
    <xf numFmtId="0" fontId="5" fillId="0" borderId="0" xfId="0" applyFont="1" applyProtection="1">
      <alignment vertical="center"/>
    </xf>
    <xf numFmtId="0" fontId="9" fillId="2" borderId="0" xfId="0" applyFont="1" applyFill="1" applyBorder="1" applyAlignment="1" applyProtection="1">
      <alignment vertical="center" wrapText="1"/>
    </xf>
    <xf numFmtId="0" fontId="0" fillId="2" borderId="0" xfId="0" applyFill="1" applyProtection="1">
      <alignment vertical="center"/>
    </xf>
    <xf numFmtId="0" fontId="8" fillId="0" borderId="3" xfId="0" applyFont="1" applyFill="1" applyBorder="1" applyAlignment="1" applyProtection="1">
      <alignment vertical="center" wrapText="1"/>
    </xf>
    <xf numFmtId="0" fontId="7" fillId="0" borderId="0" xfId="0" applyFont="1" applyFill="1" applyBorder="1" applyAlignment="1" applyProtection="1">
      <alignment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178" fontId="10" fillId="0" borderId="5" xfId="0" applyNumberFormat="1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vertical="center" wrapText="1"/>
    </xf>
    <xf numFmtId="0" fontId="6" fillId="0" borderId="7" xfId="0" applyFont="1" applyFill="1" applyBorder="1" applyAlignment="1" applyProtection="1">
      <alignment vertical="center" wrapText="1"/>
    </xf>
    <xf numFmtId="0" fontId="5" fillId="0" borderId="7" xfId="0" applyFont="1" applyFill="1" applyBorder="1" applyAlignment="1" applyProtection="1">
      <alignment horizontal="center" vertical="center"/>
    </xf>
    <xf numFmtId="176" fontId="10" fillId="0" borderId="7" xfId="0" applyNumberFormat="1" applyFont="1" applyFill="1" applyBorder="1" applyAlignment="1" applyProtection="1">
      <alignment horizontal="center" vertical="center"/>
      <protection locked="0"/>
    </xf>
    <xf numFmtId="176" fontId="5" fillId="0" borderId="7" xfId="0" applyNumberFormat="1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 applyProtection="1">
      <alignment vertical="center"/>
    </xf>
    <xf numFmtId="0" fontId="9" fillId="0" borderId="7" xfId="0" applyFont="1" applyFill="1" applyBorder="1" applyAlignment="1" applyProtection="1">
      <alignment horizontal="center" vertical="center"/>
      <protection locked="0"/>
    </xf>
    <xf numFmtId="0" fontId="5" fillId="0" borderId="8" xfId="0" applyFont="1" applyBorder="1" applyProtection="1">
      <alignment vertical="center"/>
    </xf>
    <xf numFmtId="0" fontId="5" fillId="0" borderId="9" xfId="0" applyFont="1" applyBorder="1" applyProtection="1">
      <alignment vertical="center"/>
    </xf>
    <xf numFmtId="0" fontId="5" fillId="0" borderId="10" xfId="0" applyFont="1" applyBorder="1" applyProtection="1">
      <alignment vertical="center"/>
    </xf>
    <xf numFmtId="179" fontId="1" fillId="0" borderId="0" xfId="0" applyNumberFormat="1" applyFont="1" applyFill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77" fontId="1" fillId="0" borderId="5" xfId="0" applyNumberFormat="1" applyFont="1" applyBorder="1" applyAlignment="1">
      <alignment horizontal="center" vertical="center"/>
    </xf>
    <xf numFmtId="179" fontId="1" fillId="0" borderId="5" xfId="0" applyNumberFormat="1" applyFont="1" applyBorder="1" applyAlignment="1">
      <alignment horizontal="center" vertical="center"/>
    </xf>
    <xf numFmtId="179" fontId="1" fillId="0" borderId="5" xfId="0" applyNumberFormat="1" applyFont="1" applyFill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 wrapText="1"/>
    </xf>
    <xf numFmtId="0" fontId="5" fillId="4" borderId="7" xfId="0" applyFont="1" applyFill="1" applyBorder="1" applyAlignment="1" applyProtection="1">
      <alignment horizontal="center" vertical="center" wrapText="1"/>
    </xf>
    <xf numFmtId="0" fontId="5" fillId="4" borderId="5" xfId="0" applyFont="1" applyFill="1" applyBorder="1" applyAlignment="1" applyProtection="1">
      <alignment horizontal="center" vertical="center" wrapText="1"/>
    </xf>
    <xf numFmtId="0" fontId="9" fillId="0" borderId="6" xfId="0" applyFont="1" applyFill="1" applyBorder="1" applyAlignment="1" applyProtection="1">
      <alignment horizontal="center" vertical="center" wrapText="1"/>
    </xf>
    <xf numFmtId="0" fontId="9" fillId="0" borderId="7" xfId="0" applyFont="1" applyFill="1" applyBorder="1" applyAlignment="1" applyProtection="1">
      <alignment horizontal="center" vertical="center" wrapText="1"/>
    </xf>
    <xf numFmtId="0" fontId="6" fillId="5" borderId="6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horizontal="center" vertical="center" wrapText="1"/>
    </xf>
    <xf numFmtId="0" fontId="6" fillId="5" borderId="5" xfId="0" applyFont="1" applyFill="1" applyBorder="1" applyAlignment="1" applyProtection="1">
      <alignment horizontal="center" vertical="center" wrapText="1"/>
    </xf>
    <xf numFmtId="177" fontId="10" fillId="0" borderId="7" xfId="0" applyNumberFormat="1" applyFont="1" applyFill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1" fillId="3" borderId="2" xfId="0" applyFont="1" applyFill="1" applyBorder="1" applyAlignment="1" applyProtection="1">
      <alignment horizontal="center" vertical="center"/>
      <protection locked="0"/>
    </xf>
    <xf numFmtId="0" fontId="11" fillId="3" borderId="13" xfId="0" applyFont="1" applyFill="1" applyBorder="1" applyAlignment="1" applyProtection="1">
      <alignment horizontal="center" vertical="center"/>
      <protection locked="0"/>
    </xf>
    <xf numFmtId="0" fontId="10" fillId="3" borderId="14" xfId="0" applyFont="1" applyFill="1" applyBorder="1" applyAlignment="1" applyProtection="1">
      <alignment horizontal="center" vertical="center" wrapText="1"/>
    </xf>
    <xf numFmtId="0" fontId="0" fillId="3" borderId="15" xfId="0" applyFill="1" applyBorder="1">
      <alignment vertical="center"/>
    </xf>
    <xf numFmtId="0" fontId="0" fillId="3" borderId="16" xfId="0" applyFill="1" applyBorder="1">
      <alignment vertical="center"/>
    </xf>
    <xf numFmtId="0" fontId="9" fillId="2" borderId="12" xfId="0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177" fontId="1" fillId="0" borderId="7" xfId="0" applyNumberFormat="1" applyFont="1" applyBorder="1" applyAlignment="1">
      <alignment horizontal="center" vertical="center"/>
    </xf>
    <xf numFmtId="180" fontId="1" fillId="0" borderId="7" xfId="0" applyNumberFormat="1" applyFont="1" applyBorder="1" applyAlignment="1">
      <alignment horizontal="center" vertical="center"/>
    </xf>
    <xf numFmtId="0" fontId="6" fillId="4" borderId="17" xfId="0" applyFont="1" applyFill="1" applyBorder="1" applyAlignment="1" applyProtection="1">
      <alignment horizontal="center" vertical="center" wrapText="1"/>
    </xf>
    <xf numFmtId="0" fontId="6" fillId="4" borderId="18" xfId="0" applyFont="1" applyFill="1" applyBorder="1" applyAlignment="1" applyProtection="1">
      <alignment horizontal="center" vertical="center" wrapText="1"/>
    </xf>
    <xf numFmtId="0" fontId="6" fillId="4" borderId="19" xfId="0" applyFont="1" applyFill="1" applyBorder="1" applyAlignment="1" applyProtection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180" fontId="1" fillId="5" borderId="7" xfId="0" applyNumberFormat="1" applyFont="1" applyFill="1" applyBorder="1" applyAlignment="1">
      <alignment horizontal="center" vertical="center"/>
    </xf>
    <xf numFmtId="180" fontId="1" fillId="3" borderId="7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19050</xdr:rowOff>
    </xdr:from>
    <xdr:to>
      <xdr:col>3</xdr:col>
      <xdr:colOff>371475</xdr:colOff>
      <xdr:row>7</xdr:row>
      <xdr:rowOff>381000</xdr:rowOff>
    </xdr:to>
    <xdr:pic>
      <xdr:nvPicPr>
        <xdr:cNvPr id="1025" name="Picture 1" descr="5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9050"/>
          <a:ext cx="1743075" cy="1743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361950</xdr:colOff>
      <xdr:row>0</xdr:row>
      <xdr:rowOff>0</xdr:rowOff>
    </xdr:from>
    <xdr:to>
      <xdr:col>6</xdr:col>
      <xdr:colOff>1343025</xdr:colOff>
      <xdr:row>7</xdr:row>
      <xdr:rowOff>314325</xdr:rowOff>
    </xdr:to>
    <xdr:pic>
      <xdr:nvPicPr>
        <xdr:cNvPr id="1035" name="Picture 11" descr="qer23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0"/>
          <a:ext cx="4076700" cy="1695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19050</xdr:rowOff>
    </xdr:from>
    <xdr:to>
      <xdr:col>3</xdr:col>
      <xdr:colOff>371475</xdr:colOff>
      <xdr:row>7</xdr:row>
      <xdr:rowOff>381000</xdr:rowOff>
    </xdr:to>
    <xdr:pic>
      <xdr:nvPicPr>
        <xdr:cNvPr id="2049" name="Picture 1" descr="5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9050"/>
          <a:ext cx="1743075" cy="1743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361950</xdr:colOff>
      <xdr:row>0</xdr:row>
      <xdr:rowOff>0</xdr:rowOff>
    </xdr:from>
    <xdr:to>
      <xdr:col>6</xdr:col>
      <xdr:colOff>1343025</xdr:colOff>
      <xdr:row>7</xdr:row>
      <xdr:rowOff>314325</xdr:rowOff>
    </xdr:to>
    <xdr:pic>
      <xdr:nvPicPr>
        <xdr:cNvPr id="2050" name="Picture 2" descr="qer23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0"/>
          <a:ext cx="4076700" cy="1695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showGridLines="0" tabSelected="1" zoomScaleNormal="100" zoomScaleSheetLayoutView="100" workbookViewId="0">
      <selection activeCell="N37" sqref="N37"/>
    </sheetView>
  </sheetViews>
  <sheetFormatPr defaultRowHeight="14.25" x14ac:dyDescent="0.15"/>
  <cols>
    <col min="1" max="1" width="2.25" style="3" customWidth="1"/>
    <col min="2" max="2" width="2.375" style="3" customWidth="1"/>
    <col min="3" max="3" width="14" style="3" customWidth="1"/>
    <col min="4" max="4" width="12.125" style="3" customWidth="1"/>
    <col min="5" max="5" width="14.375" style="3" customWidth="1"/>
    <col min="6" max="6" width="14.125" style="3" customWidth="1"/>
    <col min="7" max="7" width="18.875" style="3" customWidth="1"/>
    <col min="8" max="8" width="0.125" style="3" customWidth="1"/>
    <col min="9" max="9" width="0.25" style="3" customWidth="1"/>
    <col min="10" max="16384" width="9" style="3"/>
  </cols>
  <sheetData>
    <row r="1" spans="1:9" ht="15" thickTop="1" x14ac:dyDescent="0.15">
      <c r="A1" s="1"/>
      <c r="B1" s="2"/>
      <c r="C1" s="2"/>
      <c r="D1" s="2"/>
      <c r="E1" s="2"/>
      <c r="F1" s="2"/>
      <c r="G1" s="2"/>
    </row>
    <row r="2" spans="1:9" x14ac:dyDescent="0.15">
      <c r="A2" s="4"/>
      <c r="B2" s="5"/>
      <c r="C2" s="5"/>
      <c r="D2" s="5"/>
      <c r="E2" s="5"/>
      <c r="F2" s="5"/>
      <c r="G2" s="5"/>
    </row>
    <row r="3" spans="1:9" x14ac:dyDescent="0.15">
      <c r="A3" s="4"/>
      <c r="B3" s="5"/>
      <c r="C3" s="5"/>
      <c r="D3" s="5"/>
      <c r="E3" s="5"/>
      <c r="F3" s="5"/>
      <c r="G3" s="5"/>
    </row>
    <row r="4" spans="1:9" x14ac:dyDescent="0.15">
      <c r="A4" s="4"/>
      <c r="B4" s="5"/>
      <c r="C4" s="5"/>
      <c r="D4" s="5"/>
      <c r="E4" s="5"/>
      <c r="F4" s="5"/>
      <c r="G4" s="5"/>
    </row>
    <row r="5" spans="1:9" x14ac:dyDescent="0.15">
      <c r="A5" s="4"/>
      <c r="B5" s="5"/>
      <c r="C5" s="5"/>
      <c r="D5" s="5"/>
      <c r="E5" s="5"/>
      <c r="F5" s="5"/>
      <c r="G5" s="5"/>
    </row>
    <row r="6" spans="1:9" ht="22.5" customHeight="1" x14ac:dyDescent="0.15">
      <c r="A6" s="4"/>
      <c r="B6" s="5"/>
      <c r="C6" s="5"/>
      <c r="D6" s="5"/>
      <c r="E6" s="5"/>
      <c r="F6" s="5"/>
      <c r="G6" s="5"/>
    </row>
    <row r="7" spans="1:9" x14ac:dyDescent="0.15">
      <c r="A7" s="4"/>
      <c r="B7" s="5"/>
      <c r="C7" s="5"/>
      <c r="D7" s="5"/>
      <c r="E7" s="5"/>
      <c r="F7" s="5"/>
      <c r="G7" s="5"/>
    </row>
    <row r="8" spans="1:9" ht="41.25" customHeight="1" thickBot="1" x14ac:dyDescent="0.2">
      <c r="A8" s="4"/>
      <c r="B8" s="5"/>
      <c r="C8" s="5"/>
      <c r="D8" s="5"/>
      <c r="E8" s="5"/>
      <c r="F8" s="5"/>
      <c r="G8" s="5"/>
    </row>
    <row r="9" spans="1:9" ht="17.25" customHeight="1" thickTop="1" x14ac:dyDescent="0.15">
      <c r="A9" s="4"/>
      <c r="B9" s="47" t="s">
        <v>12</v>
      </c>
      <c r="C9" s="48"/>
      <c r="D9" s="48"/>
      <c r="E9" s="48"/>
      <c r="F9" s="49"/>
      <c r="G9" s="5"/>
    </row>
    <row r="10" spans="1:9" s="10" customFormat="1" ht="27" customHeight="1" thickBot="1" x14ac:dyDescent="0.2">
      <c r="A10" s="14"/>
      <c r="B10" s="50" t="s">
        <v>0</v>
      </c>
      <c r="C10" s="51"/>
      <c r="D10" s="51"/>
      <c r="E10" s="51"/>
      <c r="F10" s="52"/>
      <c r="G10" s="15"/>
    </row>
    <row r="11" spans="1:9" s="13" customFormat="1" ht="39" customHeight="1" thickTop="1" x14ac:dyDescent="0.15">
      <c r="A11" s="56" t="s">
        <v>1</v>
      </c>
      <c r="B11" s="53"/>
      <c r="C11" s="53" t="s">
        <v>2</v>
      </c>
      <c r="D11" s="54"/>
      <c r="E11" s="53" t="s">
        <v>3</v>
      </c>
      <c r="F11" s="54"/>
      <c r="G11" s="16" t="s">
        <v>4</v>
      </c>
      <c r="H11" s="12"/>
      <c r="I11" s="12"/>
    </row>
    <row r="12" spans="1:9" ht="27" customHeight="1" x14ac:dyDescent="0.15">
      <c r="A12" s="41">
        <v>1</v>
      </c>
      <c r="B12" s="42"/>
      <c r="C12" s="55" t="s">
        <v>5</v>
      </c>
      <c r="D12" s="55"/>
      <c r="E12" s="46">
        <v>1500</v>
      </c>
      <c r="F12" s="46"/>
      <c r="G12" s="17">
        <f>E12/E19*100</f>
        <v>4.6875</v>
      </c>
    </row>
    <row r="13" spans="1:9" ht="27" customHeight="1" x14ac:dyDescent="0.15">
      <c r="A13" s="41">
        <v>2</v>
      </c>
      <c r="B13" s="42"/>
      <c r="C13" s="55" t="s">
        <v>6</v>
      </c>
      <c r="D13" s="55"/>
      <c r="E13" s="46">
        <v>20000</v>
      </c>
      <c r="F13" s="46"/>
      <c r="G13" s="17">
        <f>E13/E19*100</f>
        <v>62.5</v>
      </c>
    </row>
    <row r="14" spans="1:9" ht="27" customHeight="1" x14ac:dyDescent="0.15">
      <c r="A14" s="41">
        <v>3</v>
      </c>
      <c r="B14" s="42"/>
      <c r="C14" s="55" t="s">
        <v>7</v>
      </c>
      <c r="D14" s="55"/>
      <c r="E14" s="46">
        <v>4000</v>
      </c>
      <c r="F14" s="46"/>
      <c r="G14" s="17">
        <f>E14/E19*100</f>
        <v>12.5</v>
      </c>
    </row>
    <row r="15" spans="1:9" s="10" customFormat="1" ht="27" customHeight="1" x14ac:dyDescent="0.15">
      <c r="A15" s="41">
        <v>4</v>
      </c>
      <c r="B15" s="42"/>
      <c r="C15" s="55" t="s">
        <v>8</v>
      </c>
      <c r="D15" s="55"/>
      <c r="E15" s="46">
        <v>1000</v>
      </c>
      <c r="F15" s="46"/>
      <c r="G15" s="17">
        <f>E15/E19*100</f>
        <v>3.125</v>
      </c>
    </row>
    <row r="16" spans="1:9" ht="27" customHeight="1" x14ac:dyDescent="0.15">
      <c r="A16" s="41">
        <v>5</v>
      </c>
      <c r="B16" s="42"/>
      <c r="C16" s="55" t="s">
        <v>28</v>
      </c>
      <c r="D16" s="55"/>
      <c r="E16" s="46">
        <v>1000</v>
      </c>
      <c r="F16" s="46"/>
      <c r="G16" s="17">
        <f>E16/E19*100</f>
        <v>3.125</v>
      </c>
    </row>
    <row r="17" spans="1:7" ht="27" customHeight="1" x14ac:dyDescent="0.15">
      <c r="A17" s="41">
        <v>6</v>
      </c>
      <c r="B17" s="42"/>
      <c r="C17" s="55" t="s">
        <v>9</v>
      </c>
      <c r="D17" s="55"/>
      <c r="E17" s="46">
        <v>3000</v>
      </c>
      <c r="F17" s="46"/>
      <c r="G17" s="17">
        <f>E17/E19*100</f>
        <v>9.375</v>
      </c>
    </row>
    <row r="18" spans="1:7" ht="27" customHeight="1" x14ac:dyDescent="0.15">
      <c r="A18" s="41">
        <v>7</v>
      </c>
      <c r="B18" s="42"/>
      <c r="C18" s="55" t="s">
        <v>10</v>
      </c>
      <c r="D18" s="55"/>
      <c r="E18" s="46">
        <v>1500</v>
      </c>
      <c r="F18" s="46"/>
      <c r="G18" s="17">
        <f>E18/E19*100</f>
        <v>4.6875</v>
      </c>
    </row>
    <row r="19" spans="1:7" ht="27" customHeight="1" x14ac:dyDescent="0.15">
      <c r="A19" s="41">
        <v>8</v>
      </c>
      <c r="B19" s="42"/>
      <c r="C19" s="55" t="s">
        <v>11</v>
      </c>
      <c r="D19" s="55"/>
      <c r="E19" s="46">
        <f>SUM(E12:E18)</f>
        <v>32000</v>
      </c>
      <c r="F19" s="46"/>
      <c r="G19" s="17">
        <f>E19/E19*100</f>
        <v>100</v>
      </c>
    </row>
    <row r="20" spans="1:7" ht="9.75" customHeight="1" x14ac:dyDescent="0.15">
      <c r="A20" s="18"/>
      <c r="B20" s="19"/>
      <c r="C20" s="19"/>
      <c r="D20" s="20"/>
      <c r="E20" s="21"/>
      <c r="F20" s="22"/>
      <c r="G20" s="23"/>
    </row>
    <row r="21" spans="1:7" ht="15.75" customHeight="1" x14ac:dyDescent="0.15">
      <c r="A21" s="43" t="s">
        <v>29</v>
      </c>
      <c r="B21" s="44"/>
      <c r="C21" s="44"/>
      <c r="D21" s="44"/>
      <c r="E21" s="44"/>
      <c r="F21" s="44"/>
      <c r="G21" s="45"/>
    </row>
    <row r="22" spans="1:7" s="10" customFormat="1" ht="27" customHeight="1" x14ac:dyDescent="0.15">
      <c r="A22" s="43"/>
      <c r="B22" s="44"/>
      <c r="C22" s="44"/>
      <c r="D22" s="44"/>
      <c r="E22" s="44"/>
      <c r="F22" s="44"/>
      <c r="G22" s="45"/>
    </row>
    <row r="23" spans="1:7" ht="15.75" customHeight="1" x14ac:dyDescent="0.15">
      <c r="A23" s="18"/>
      <c r="B23" s="19"/>
      <c r="C23" s="19"/>
      <c r="D23" s="20"/>
      <c r="E23" s="24"/>
      <c r="F23" s="22"/>
      <c r="G23" s="23"/>
    </row>
    <row r="24" spans="1:7" s="10" customFormat="1" ht="15.75" customHeight="1" x14ac:dyDescent="0.15">
      <c r="A24" s="38" t="s">
        <v>52</v>
      </c>
      <c r="B24" s="39"/>
      <c r="C24" s="39"/>
      <c r="D24" s="39"/>
      <c r="E24" s="39"/>
      <c r="F24" s="39"/>
      <c r="G24" s="40"/>
    </row>
    <row r="25" spans="1:7" s="10" customFormat="1" ht="15.75" customHeight="1" thickBot="1" x14ac:dyDescent="0.2">
      <c r="A25" s="25"/>
      <c r="B25" s="26"/>
      <c r="C25" s="26"/>
      <c r="D25" s="26"/>
      <c r="E25" s="26"/>
      <c r="F25" s="26"/>
      <c r="G25" s="27"/>
    </row>
    <row r="26" spans="1:7" s="10" customFormat="1" ht="15.75" customHeight="1" thickTop="1" x14ac:dyDescent="0.15">
      <c r="A26" s="11"/>
      <c r="B26" s="11"/>
      <c r="C26" s="11"/>
      <c r="D26" s="11"/>
      <c r="E26" s="11"/>
      <c r="F26" s="11"/>
      <c r="G26" s="11"/>
    </row>
    <row r="27" spans="1:7" ht="15.75" customHeight="1" x14ac:dyDescent="0.15">
      <c r="A27" s="6"/>
      <c r="B27" s="6"/>
      <c r="C27" s="6"/>
      <c r="D27" s="6"/>
      <c r="E27" s="6"/>
      <c r="F27" s="6"/>
      <c r="G27" s="6"/>
    </row>
    <row r="28" spans="1:7" ht="15.75" customHeight="1" x14ac:dyDescent="0.15">
      <c r="A28" s="6"/>
      <c r="B28" s="6"/>
      <c r="C28" s="6"/>
      <c r="D28" s="6"/>
      <c r="E28" s="6"/>
      <c r="F28" s="6"/>
      <c r="G28" s="6"/>
    </row>
    <row r="29" spans="1:7" ht="15.75" customHeight="1" x14ac:dyDescent="0.15">
      <c r="A29" s="36"/>
      <c r="B29" s="37"/>
      <c r="C29" s="37"/>
      <c r="D29" s="37"/>
      <c r="E29" s="37"/>
      <c r="F29" s="37"/>
      <c r="G29" s="37"/>
    </row>
    <row r="30" spans="1:7" ht="15.75" customHeight="1" x14ac:dyDescent="0.15">
      <c r="A30" s="7"/>
      <c r="B30" s="7"/>
      <c r="C30" s="7"/>
      <c r="D30" s="7"/>
      <c r="E30" s="7"/>
      <c r="F30" s="7"/>
      <c r="G30" s="7"/>
    </row>
    <row r="31" spans="1:7" ht="15.75" customHeight="1" x14ac:dyDescent="0.15">
      <c r="A31" s="7"/>
      <c r="B31" s="7"/>
      <c r="C31" s="7"/>
      <c r="D31" s="7"/>
      <c r="E31" s="7"/>
      <c r="F31" s="7"/>
      <c r="G31" s="7"/>
    </row>
    <row r="32" spans="1:7" ht="15.75" customHeight="1" x14ac:dyDescent="0.15">
      <c r="A32" s="7"/>
      <c r="B32" s="7"/>
      <c r="C32" s="7"/>
      <c r="D32" s="7"/>
      <c r="E32" s="7"/>
      <c r="F32" s="7"/>
      <c r="G32" s="7"/>
    </row>
    <row r="33" spans="1:7" ht="15.75" customHeight="1" x14ac:dyDescent="0.15">
      <c r="A33" s="7"/>
      <c r="B33" s="7"/>
      <c r="C33" s="7"/>
      <c r="D33" s="7"/>
      <c r="E33" s="7"/>
      <c r="F33" s="7"/>
      <c r="G33" s="7"/>
    </row>
    <row r="34" spans="1:7" ht="15.75" customHeight="1" x14ac:dyDescent="0.15">
      <c r="A34" s="7"/>
      <c r="B34" s="7"/>
      <c r="C34" s="7"/>
      <c r="D34" s="7"/>
      <c r="E34" s="7"/>
      <c r="F34" s="7"/>
      <c r="G34" s="7"/>
    </row>
    <row r="35" spans="1:7" ht="15.75" customHeight="1" x14ac:dyDescent="0.15">
      <c r="A35" s="8"/>
      <c r="B35" s="8"/>
      <c r="C35" s="8"/>
      <c r="D35" s="8"/>
      <c r="E35" s="8"/>
      <c r="F35" s="8"/>
      <c r="G35" s="8"/>
    </row>
    <row r="36" spans="1:7" ht="15.75" customHeight="1" x14ac:dyDescent="0.15">
      <c r="A36" s="7"/>
      <c r="B36" s="7"/>
      <c r="C36" s="7"/>
      <c r="D36" s="7"/>
      <c r="E36" s="7"/>
      <c r="F36" s="7"/>
      <c r="G36" s="7"/>
    </row>
    <row r="37" spans="1:7" ht="15.75" customHeight="1" x14ac:dyDescent="0.15">
      <c r="A37" s="7"/>
      <c r="B37" s="7"/>
      <c r="C37" s="7"/>
      <c r="D37" s="7"/>
      <c r="E37" s="7"/>
      <c r="F37" s="7"/>
      <c r="G37" s="7"/>
    </row>
    <row r="38" spans="1:7" ht="15.75" customHeight="1" x14ac:dyDescent="0.15">
      <c r="A38" s="7"/>
      <c r="B38" s="7"/>
      <c r="C38" s="7"/>
      <c r="D38" s="7"/>
      <c r="E38" s="7"/>
      <c r="F38" s="7"/>
      <c r="G38" s="7"/>
    </row>
    <row r="39" spans="1:7" ht="15.75" customHeight="1" x14ac:dyDescent="0.15">
      <c r="A39" s="9"/>
      <c r="B39" s="9"/>
      <c r="C39" s="9"/>
      <c r="D39" s="9"/>
      <c r="E39" s="9"/>
      <c r="F39" s="9"/>
      <c r="G39" s="9"/>
    </row>
    <row r="40" spans="1:7" ht="15.75" customHeight="1" x14ac:dyDescent="0.15">
      <c r="A40" s="9"/>
      <c r="B40" s="9"/>
      <c r="C40" s="9"/>
      <c r="D40" s="9"/>
      <c r="E40" s="9"/>
      <c r="F40" s="9"/>
      <c r="G40" s="9"/>
    </row>
  </sheetData>
  <sheetProtection password="83EE" sheet="1" formatCells="0" formatColumns="0" formatRows="0" insertColumns="0" insertRows="0" insertHyperlinks="0" deleteColumns="0" deleteRows="0" sort="0" autoFilter="0" pivotTables="0"/>
  <mergeCells count="32">
    <mergeCell ref="E16:F16"/>
    <mergeCell ref="C17:D17"/>
    <mergeCell ref="C18:D18"/>
    <mergeCell ref="E19:F19"/>
    <mergeCell ref="C19:D19"/>
    <mergeCell ref="A12:B12"/>
    <mergeCell ref="A13:B13"/>
    <mergeCell ref="A14:B14"/>
    <mergeCell ref="A15:B15"/>
    <mergeCell ref="E15:F15"/>
    <mergeCell ref="A16:B16"/>
    <mergeCell ref="A17:B17"/>
    <mergeCell ref="B9:F9"/>
    <mergeCell ref="B10:F10"/>
    <mergeCell ref="C11:D11"/>
    <mergeCell ref="E11:F11"/>
    <mergeCell ref="C12:D12"/>
    <mergeCell ref="C13:D13"/>
    <mergeCell ref="C14:D14"/>
    <mergeCell ref="C15:D15"/>
    <mergeCell ref="E17:F17"/>
    <mergeCell ref="E12:F12"/>
    <mergeCell ref="E13:F13"/>
    <mergeCell ref="E14:F14"/>
    <mergeCell ref="C16:D16"/>
    <mergeCell ref="A11:B11"/>
    <mergeCell ref="A29:G29"/>
    <mergeCell ref="A24:G24"/>
    <mergeCell ref="A18:B18"/>
    <mergeCell ref="A19:B19"/>
    <mergeCell ref="A21:G22"/>
    <mergeCell ref="E18:F18"/>
  </mergeCells>
  <phoneticPr fontId="1" type="noConversion"/>
  <pageMargins left="0.78740157480314965" right="0.78740157480314965" top="1.9685039370078741" bottom="1.9685039370078741" header="0.51181102362204722" footer="0.51181102362204722"/>
  <pageSetup paperSize="9" scale="99" orientation="portrait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showGridLines="0" zoomScaleNormal="100" zoomScaleSheetLayoutView="100" workbookViewId="0">
      <selection activeCell="C17" sqref="C17:D17"/>
    </sheetView>
  </sheetViews>
  <sheetFormatPr defaultRowHeight="14.25" x14ac:dyDescent="0.15"/>
  <cols>
    <col min="1" max="1" width="2.25" style="3" customWidth="1"/>
    <col min="2" max="2" width="2.375" style="3" customWidth="1"/>
    <col min="3" max="3" width="14" style="3" customWidth="1"/>
    <col min="4" max="4" width="12.125" style="3" customWidth="1"/>
    <col min="5" max="5" width="14.375" style="3" customWidth="1"/>
    <col min="6" max="6" width="14.125" style="3" customWidth="1"/>
    <col min="7" max="7" width="18.875" style="3" customWidth="1"/>
    <col min="8" max="8" width="0.125" style="3" customWidth="1"/>
    <col min="9" max="9" width="0.25" style="3" customWidth="1"/>
    <col min="10" max="16384" width="9" style="3"/>
  </cols>
  <sheetData>
    <row r="1" spans="1:9" ht="15" thickTop="1" x14ac:dyDescent="0.15">
      <c r="A1" s="1"/>
      <c r="B1" s="2"/>
      <c r="C1" s="2"/>
      <c r="D1" s="2"/>
      <c r="E1" s="2"/>
      <c r="F1" s="2"/>
      <c r="G1" s="2"/>
    </row>
    <row r="2" spans="1:9" x14ac:dyDescent="0.15">
      <c r="A2" s="4"/>
      <c r="B2" s="5"/>
      <c r="C2" s="5"/>
      <c r="D2" s="5"/>
      <c r="E2" s="5"/>
      <c r="F2" s="5"/>
      <c r="G2" s="5"/>
    </row>
    <row r="3" spans="1:9" x14ac:dyDescent="0.15">
      <c r="A3" s="4"/>
      <c r="B3" s="5"/>
      <c r="C3" s="5"/>
      <c r="D3" s="5"/>
      <c r="E3" s="5"/>
      <c r="F3" s="5"/>
      <c r="G3" s="5"/>
    </row>
    <row r="4" spans="1:9" x14ac:dyDescent="0.15">
      <c r="A4" s="4"/>
      <c r="B4" s="5"/>
      <c r="C4" s="5"/>
      <c r="D4" s="5"/>
      <c r="E4" s="5"/>
      <c r="F4" s="5"/>
      <c r="G4" s="5"/>
    </row>
    <row r="5" spans="1:9" x14ac:dyDescent="0.15">
      <c r="A5" s="4"/>
      <c r="B5" s="5"/>
      <c r="C5" s="5"/>
      <c r="D5" s="5"/>
      <c r="E5" s="5"/>
      <c r="F5" s="5"/>
      <c r="G5" s="5"/>
    </row>
    <row r="6" spans="1:9" ht="22.5" customHeight="1" x14ac:dyDescent="0.15">
      <c r="A6" s="4"/>
      <c r="B6" s="5"/>
      <c r="C6" s="5"/>
      <c r="D6" s="5"/>
      <c r="E6" s="5"/>
      <c r="F6" s="5"/>
      <c r="G6" s="5"/>
    </row>
    <row r="7" spans="1:9" x14ac:dyDescent="0.15">
      <c r="A7" s="4"/>
      <c r="B7" s="5"/>
      <c r="C7" s="5"/>
      <c r="D7" s="5"/>
      <c r="E7" s="5"/>
      <c r="F7" s="5"/>
      <c r="G7" s="5"/>
    </row>
    <row r="8" spans="1:9" ht="41.25" customHeight="1" thickBot="1" x14ac:dyDescent="0.2">
      <c r="A8" s="4"/>
      <c r="B8" s="5"/>
      <c r="C8" s="5"/>
      <c r="D8" s="5"/>
      <c r="E8" s="5"/>
      <c r="F8" s="5"/>
      <c r="G8" s="5"/>
    </row>
    <row r="9" spans="1:9" ht="17.25" customHeight="1" thickTop="1" x14ac:dyDescent="0.15">
      <c r="A9" s="4"/>
      <c r="B9" s="47" t="s">
        <v>26</v>
      </c>
      <c r="C9" s="48"/>
      <c r="D9" s="48"/>
      <c r="E9" s="48"/>
      <c r="F9" s="49"/>
      <c r="G9" s="5"/>
    </row>
    <row r="10" spans="1:9" s="10" customFormat="1" ht="27" customHeight="1" thickBot="1" x14ac:dyDescent="0.2">
      <c r="A10" s="14"/>
      <c r="B10" s="50" t="s">
        <v>27</v>
      </c>
      <c r="C10" s="51"/>
      <c r="D10" s="51"/>
      <c r="E10" s="51"/>
      <c r="F10" s="52"/>
      <c r="G10" s="15"/>
    </row>
    <row r="11" spans="1:9" s="13" customFormat="1" ht="39" customHeight="1" thickTop="1" x14ac:dyDescent="0.15">
      <c r="A11" s="56" t="s">
        <v>13</v>
      </c>
      <c r="B11" s="53"/>
      <c r="C11" s="53" t="s">
        <v>14</v>
      </c>
      <c r="D11" s="54"/>
      <c r="E11" s="53" t="s">
        <v>15</v>
      </c>
      <c r="F11" s="54"/>
      <c r="G11" s="16" t="s">
        <v>16</v>
      </c>
      <c r="H11" s="12"/>
      <c r="I11" s="12"/>
    </row>
    <row r="12" spans="1:9" ht="27" customHeight="1" x14ac:dyDescent="0.15">
      <c r="A12" s="41">
        <v>1</v>
      </c>
      <c r="B12" s="42"/>
      <c r="C12" s="55" t="s">
        <v>17</v>
      </c>
      <c r="D12" s="55"/>
      <c r="E12" s="46">
        <v>2500</v>
      </c>
      <c r="F12" s="46"/>
      <c r="G12" s="17">
        <f>E12/E19*100</f>
        <v>7.8125</v>
      </c>
    </row>
    <row r="13" spans="1:9" ht="27" customHeight="1" x14ac:dyDescent="0.15">
      <c r="A13" s="41">
        <v>2</v>
      </c>
      <c r="B13" s="42"/>
      <c r="C13" s="55" t="s">
        <v>18</v>
      </c>
      <c r="D13" s="55"/>
      <c r="E13" s="46">
        <v>17500</v>
      </c>
      <c r="F13" s="46"/>
      <c r="G13" s="17">
        <f>E13/E19*100</f>
        <v>54.6875</v>
      </c>
    </row>
    <row r="14" spans="1:9" ht="27" customHeight="1" x14ac:dyDescent="0.15">
      <c r="A14" s="41">
        <v>3</v>
      </c>
      <c r="B14" s="42"/>
      <c r="C14" s="55" t="s">
        <v>19</v>
      </c>
      <c r="D14" s="55"/>
      <c r="E14" s="46">
        <v>4000</v>
      </c>
      <c r="F14" s="46"/>
      <c r="G14" s="17">
        <f>E14/E19*100</f>
        <v>12.5</v>
      </c>
    </row>
    <row r="15" spans="1:9" s="10" customFormat="1" ht="27" customHeight="1" x14ac:dyDescent="0.15">
      <c r="A15" s="41">
        <v>4</v>
      </c>
      <c r="B15" s="42"/>
      <c r="C15" s="55" t="s">
        <v>20</v>
      </c>
      <c r="D15" s="55"/>
      <c r="E15" s="46">
        <v>3000</v>
      </c>
      <c r="F15" s="46"/>
      <c r="G15" s="17">
        <f>E15/E19*100</f>
        <v>9.375</v>
      </c>
    </row>
    <row r="16" spans="1:9" ht="27" customHeight="1" x14ac:dyDescent="0.15">
      <c r="A16" s="41">
        <v>5</v>
      </c>
      <c r="B16" s="42"/>
      <c r="C16" s="55" t="s">
        <v>28</v>
      </c>
      <c r="D16" s="55"/>
      <c r="E16" s="46">
        <v>2000</v>
      </c>
      <c r="F16" s="46"/>
      <c r="G16" s="17">
        <f>E16/E19*100</f>
        <v>6.25</v>
      </c>
    </row>
    <row r="17" spans="1:7" ht="27" customHeight="1" x14ac:dyDescent="0.15">
      <c r="A17" s="41">
        <v>6</v>
      </c>
      <c r="B17" s="42"/>
      <c r="C17" s="55" t="s">
        <v>21</v>
      </c>
      <c r="D17" s="55"/>
      <c r="E17" s="46">
        <v>2000</v>
      </c>
      <c r="F17" s="46"/>
      <c r="G17" s="17">
        <f>E17/E19*100</f>
        <v>6.25</v>
      </c>
    </row>
    <row r="18" spans="1:7" ht="27" customHeight="1" x14ac:dyDescent="0.15">
      <c r="A18" s="41">
        <v>7</v>
      </c>
      <c r="B18" s="42"/>
      <c r="C18" s="55" t="s">
        <v>22</v>
      </c>
      <c r="D18" s="55"/>
      <c r="E18" s="46">
        <v>1000</v>
      </c>
      <c r="F18" s="46"/>
      <c r="G18" s="17">
        <f>E18/E19*100</f>
        <v>3.125</v>
      </c>
    </row>
    <row r="19" spans="1:7" ht="27" customHeight="1" x14ac:dyDescent="0.15">
      <c r="A19" s="41">
        <v>8</v>
      </c>
      <c r="B19" s="42"/>
      <c r="C19" s="55" t="s">
        <v>23</v>
      </c>
      <c r="D19" s="55"/>
      <c r="E19" s="46">
        <f>SUM(E12:E18)</f>
        <v>32000</v>
      </c>
      <c r="F19" s="46"/>
      <c r="G19" s="17">
        <f>E19/E19*100</f>
        <v>100</v>
      </c>
    </row>
    <row r="20" spans="1:7" ht="9.75" customHeight="1" x14ac:dyDescent="0.15">
      <c r="A20" s="18"/>
      <c r="B20" s="19"/>
      <c r="C20" s="19"/>
      <c r="D20" s="20"/>
      <c r="E20" s="21"/>
      <c r="F20" s="22"/>
      <c r="G20" s="23"/>
    </row>
    <row r="21" spans="1:7" ht="15.75" customHeight="1" x14ac:dyDescent="0.15">
      <c r="A21" s="43" t="s">
        <v>24</v>
      </c>
      <c r="B21" s="44"/>
      <c r="C21" s="44"/>
      <c r="D21" s="44"/>
      <c r="E21" s="44"/>
      <c r="F21" s="44"/>
      <c r="G21" s="45"/>
    </row>
    <row r="22" spans="1:7" s="10" customFormat="1" ht="27" customHeight="1" x14ac:dyDescent="0.15">
      <c r="A22" s="43"/>
      <c r="B22" s="44"/>
      <c r="C22" s="44"/>
      <c r="D22" s="44"/>
      <c r="E22" s="44"/>
      <c r="F22" s="44"/>
      <c r="G22" s="45"/>
    </row>
    <row r="23" spans="1:7" ht="15.75" customHeight="1" x14ac:dyDescent="0.15">
      <c r="A23" s="18"/>
      <c r="B23" s="19"/>
      <c r="C23" s="19"/>
      <c r="D23" s="20"/>
      <c r="E23" s="24"/>
      <c r="F23" s="22"/>
      <c r="G23" s="23"/>
    </row>
    <row r="24" spans="1:7" s="10" customFormat="1" ht="15.75" customHeight="1" x14ac:dyDescent="0.15">
      <c r="A24" s="38" t="s">
        <v>25</v>
      </c>
      <c r="B24" s="39"/>
      <c r="C24" s="39"/>
      <c r="D24" s="39"/>
      <c r="E24" s="39"/>
      <c r="F24" s="39"/>
      <c r="G24" s="40"/>
    </row>
    <row r="25" spans="1:7" s="10" customFormat="1" ht="15.75" customHeight="1" thickBot="1" x14ac:dyDescent="0.2">
      <c r="A25" s="25"/>
      <c r="B25" s="26"/>
      <c r="C25" s="26"/>
      <c r="D25" s="26"/>
      <c r="E25" s="26"/>
      <c r="F25" s="26"/>
      <c r="G25" s="27"/>
    </row>
    <row r="26" spans="1:7" s="10" customFormat="1" ht="15.75" customHeight="1" thickTop="1" x14ac:dyDescent="0.15">
      <c r="A26" s="11"/>
      <c r="B26" s="11"/>
      <c r="C26" s="11"/>
      <c r="D26" s="11"/>
      <c r="E26" s="11"/>
      <c r="F26" s="11"/>
      <c r="G26" s="11"/>
    </row>
    <row r="27" spans="1:7" ht="15.75" customHeight="1" x14ac:dyDescent="0.15">
      <c r="A27" s="6"/>
      <c r="B27" s="6"/>
      <c r="C27" s="6"/>
      <c r="D27" s="6"/>
      <c r="E27" s="6"/>
      <c r="F27" s="6"/>
      <c r="G27" s="6"/>
    </row>
    <row r="28" spans="1:7" ht="15.75" customHeight="1" x14ac:dyDescent="0.15">
      <c r="A28" s="6"/>
      <c r="B28" s="6"/>
      <c r="C28" s="6"/>
      <c r="D28" s="6"/>
      <c r="E28" s="6"/>
      <c r="F28" s="6"/>
      <c r="G28" s="6"/>
    </row>
    <row r="29" spans="1:7" ht="15.75" customHeight="1" x14ac:dyDescent="0.15">
      <c r="A29" s="36"/>
      <c r="B29" s="37"/>
      <c r="C29" s="37"/>
      <c r="D29" s="37"/>
      <c r="E29" s="37"/>
      <c r="F29" s="37"/>
      <c r="G29" s="37"/>
    </row>
    <row r="30" spans="1:7" ht="15.75" customHeight="1" x14ac:dyDescent="0.15">
      <c r="A30" s="7"/>
      <c r="B30" s="7"/>
      <c r="C30" s="7"/>
      <c r="D30" s="7"/>
      <c r="E30" s="7"/>
      <c r="F30" s="7"/>
      <c r="G30" s="7"/>
    </row>
    <row r="31" spans="1:7" ht="15.75" customHeight="1" x14ac:dyDescent="0.15">
      <c r="A31" s="7"/>
      <c r="B31" s="7"/>
      <c r="C31" s="7"/>
      <c r="D31" s="7"/>
      <c r="E31" s="7"/>
      <c r="F31" s="7"/>
      <c r="G31" s="7"/>
    </row>
    <row r="32" spans="1:7" ht="15.75" customHeight="1" x14ac:dyDescent="0.15">
      <c r="A32" s="7"/>
      <c r="B32" s="7"/>
      <c r="C32" s="7"/>
      <c r="D32" s="7"/>
      <c r="E32" s="7"/>
      <c r="F32" s="7"/>
      <c r="G32" s="7"/>
    </row>
    <row r="33" spans="1:7" ht="15.75" customHeight="1" x14ac:dyDescent="0.15">
      <c r="A33" s="7"/>
      <c r="B33" s="7"/>
      <c r="C33" s="7"/>
      <c r="D33" s="7"/>
      <c r="E33" s="7"/>
      <c r="F33" s="7"/>
      <c r="G33" s="7"/>
    </row>
    <row r="34" spans="1:7" ht="15.75" customHeight="1" x14ac:dyDescent="0.15">
      <c r="A34" s="7"/>
      <c r="B34" s="7"/>
      <c r="C34" s="7"/>
      <c r="D34" s="7"/>
      <c r="E34" s="7"/>
      <c r="F34" s="7"/>
      <c r="G34" s="7"/>
    </row>
    <row r="35" spans="1:7" ht="15.75" customHeight="1" x14ac:dyDescent="0.15">
      <c r="A35" s="8"/>
      <c r="B35" s="8"/>
      <c r="C35" s="8"/>
      <c r="D35" s="8"/>
      <c r="E35" s="8"/>
      <c r="F35" s="8"/>
      <c r="G35" s="8"/>
    </row>
    <row r="36" spans="1:7" ht="15.75" customHeight="1" x14ac:dyDescent="0.15">
      <c r="A36" s="7"/>
      <c r="B36" s="7"/>
      <c r="C36" s="7"/>
      <c r="D36" s="7"/>
      <c r="E36" s="7"/>
      <c r="F36" s="7"/>
      <c r="G36" s="7"/>
    </row>
    <row r="37" spans="1:7" ht="15.75" customHeight="1" x14ac:dyDescent="0.15">
      <c r="A37" s="7"/>
      <c r="B37" s="7"/>
      <c r="C37" s="7"/>
      <c r="D37" s="7"/>
      <c r="E37" s="7"/>
      <c r="F37" s="7"/>
      <c r="G37" s="7"/>
    </row>
    <row r="38" spans="1:7" ht="15.75" customHeight="1" x14ac:dyDescent="0.15">
      <c r="A38" s="7"/>
      <c r="B38" s="7"/>
      <c r="C38" s="7"/>
      <c r="D38" s="7"/>
      <c r="E38" s="7"/>
      <c r="F38" s="7"/>
      <c r="G38" s="7"/>
    </row>
    <row r="39" spans="1:7" ht="15.75" customHeight="1" x14ac:dyDescent="0.15">
      <c r="A39" s="9"/>
      <c r="B39" s="9"/>
      <c r="C39" s="9"/>
      <c r="D39" s="9"/>
      <c r="E39" s="9"/>
      <c r="F39" s="9"/>
      <c r="G39" s="9"/>
    </row>
    <row r="40" spans="1:7" ht="15.75" customHeight="1" x14ac:dyDescent="0.15">
      <c r="A40" s="9"/>
      <c r="B40" s="9"/>
      <c r="C40" s="9"/>
      <c r="D40" s="9"/>
      <c r="E40" s="9"/>
      <c r="F40" s="9"/>
      <c r="G40" s="9"/>
    </row>
  </sheetData>
  <sheetProtection password="83EE" sheet="1" formatCells="0" formatColumns="0" formatRows="0" insertColumns="0" insertRows="0" insertHyperlinks="0" deleteColumns="0" deleteRows="0" sort="0" autoFilter="0" pivotTables="0"/>
  <mergeCells count="32">
    <mergeCell ref="A29:G29"/>
    <mergeCell ref="A24:G24"/>
    <mergeCell ref="A18:B18"/>
    <mergeCell ref="A19:B19"/>
    <mergeCell ref="A21:G22"/>
    <mergeCell ref="C19:D19"/>
    <mergeCell ref="E19:F19"/>
    <mergeCell ref="B9:F9"/>
    <mergeCell ref="B10:F10"/>
    <mergeCell ref="C11:D11"/>
    <mergeCell ref="E11:F11"/>
    <mergeCell ref="C12:D12"/>
    <mergeCell ref="E12:F12"/>
    <mergeCell ref="A11:B11"/>
    <mergeCell ref="A12:B12"/>
    <mergeCell ref="E18:F18"/>
    <mergeCell ref="C16:D16"/>
    <mergeCell ref="C17:D17"/>
    <mergeCell ref="C18:D18"/>
    <mergeCell ref="E13:F13"/>
    <mergeCell ref="E14:F14"/>
    <mergeCell ref="C14:D14"/>
    <mergeCell ref="A17:B17"/>
    <mergeCell ref="E15:F15"/>
    <mergeCell ref="E16:F16"/>
    <mergeCell ref="C13:D13"/>
    <mergeCell ref="E17:F17"/>
    <mergeCell ref="A13:B13"/>
    <mergeCell ref="A14:B14"/>
    <mergeCell ref="C15:D15"/>
    <mergeCell ref="A15:B15"/>
    <mergeCell ref="A16:B16"/>
  </mergeCells>
  <phoneticPr fontId="1" type="noConversion"/>
  <pageMargins left="0.78740157480314965" right="0.78740157480314965" top="1.9685039370078741" bottom="1.9685039370078741" header="0.51181102362204722" footer="0.51181102362204722"/>
  <pageSetup paperSize="9" scale="99" orientation="portrait" verticalDpi="1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8"/>
  <sheetViews>
    <sheetView topLeftCell="A4" workbookViewId="0">
      <selection activeCell="G11" sqref="G11:H11"/>
    </sheetView>
  </sheetViews>
  <sheetFormatPr defaultRowHeight="14.25" x14ac:dyDescent="0.15"/>
  <sheetData>
    <row r="1" spans="1:9" ht="22.5" customHeight="1" thickTop="1" x14ac:dyDescent="0.15">
      <c r="A1" s="71" t="s">
        <v>51</v>
      </c>
      <c r="B1" s="72"/>
      <c r="C1" s="72"/>
      <c r="D1" s="72"/>
      <c r="E1" s="72"/>
      <c r="F1" s="72"/>
      <c r="G1" s="72"/>
      <c r="H1" s="72"/>
      <c r="I1" s="73"/>
    </row>
    <row r="2" spans="1:9" ht="18" customHeight="1" x14ac:dyDescent="0.15">
      <c r="A2" s="74" t="s">
        <v>54</v>
      </c>
      <c r="B2" s="75"/>
      <c r="C2" s="75"/>
      <c r="D2" s="75"/>
      <c r="E2" s="75"/>
      <c r="F2" s="75"/>
      <c r="G2" s="75"/>
      <c r="H2" s="75"/>
      <c r="I2" s="76"/>
    </row>
    <row r="3" spans="1:9" x14ac:dyDescent="0.15">
      <c r="A3" s="74" t="s">
        <v>46</v>
      </c>
      <c r="B3" s="75"/>
      <c r="C3" s="75"/>
      <c r="D3" s="75"/>
      <c r="E3" s="70">
        <v>2009</v>
      </c>
      <c r="F3" s="70"/>
      <c r="G3" s="70" t="s">
        <v>53</v>
      </c>
      <c r="H3" s="70"/>
      <c r="I3" s="29"/>
    </row>
    <row r="4" spans="1:9" ht="27" customHeight="1" x14ac:dyDescent="0.15">
      <c r="A4" s="77" t="s">
        <v>30</v>
      </c>
      <c r="B4" s="78"/>
      <c r="C4" s="78"/>
      <c r="D4" s="78"/>
      <c r="E4" s="57">
        <v>32000</v>
      </c>
      <c r="F4" s="57"/>
      <c r="G4" s="57">
        <f>E4*0.5</f>
        <v>16000</v>
      </c>
      <c r="H4" s="57"/>
      <c r="I4" s="30"/>
    </row>
    <row r="5" spans="1:9" ht="14.1" customHeight="1" x14ac:dyDescent="0.15">
      <c r="A5" s="77" t="s">
        <v>31</v>
      </c>
      <c r="B5" s="78"/>
      <c r="C5" s="78"/>
      <c r="D5" s="78"/>
      <c r="E5" s="57">
        <f>E4*0.3</f>
        <v>9600</v>
      </c>
      <c r="F5" s="57"/>
      <c r="G5" s="57">
        <f>G4*0.3</f>
        <v>4800</v>
      </c>
      <c r="H5" s="57"/>
      <c r="I5" s="30"/>
    </row>
    <row r="6" spans="1:9" ht="14.1" customHeight="1" x14ac:dyDescent="0.15">
      <c r="A6" s="77" t="s">
        <v>32</v>
      </c>
      <c r="B6" s="78"/>
      <c r="C6" s="78"/>
      <c r="D6" s="78"/>
      <c r="E6" s="57">
        <f>E4*0.7</f>
        <v>22400</v>
      </c>
      <c r="F6" s="57"/>
      <c r="G6" s="57">
        <f>G4*0.7</f>
        <v>11200</v>
      </c>
      <c r="H6" s="57"/>
      <c r="I6" s="30"/>
    </row>
    <row r="7" spans="1:9" ht="14.1" customHeight="1" x14ac:dyDescent="0.15">
      <c r="A7" s="77" t="s">
        <v>33</v>
      </c>
      <c r="B7" s="78"/>
      <c r="C7" s="78"/>
      <c r="D7" s="78"/>
      <c r="E7" s="57">
        <f>E6/25</f>
        <v>896</v>
      </c>
      <c r="F7" s="57"/>
      <c r="G7" s="57">
        <f>G6/25</f>
        <v>448</v>
      </c>
      <c r="H7" s="57"/>
      <c r="I7" s="30"/>
    </row>
    <row r="8" spans="1:9" ht="14.1" customHeight="1" x14ac:dyDescent="0.15">
      <c r="A8" s="77" t="s">
        <v>35</v>
      </c>
      <c r="B8" s="78"/>
      <c r="C8" s="78"/>
      <c r="D8" s="78"/>
      <c r="E8" s="57"/>
      <c r="F8" s="57"/>
      <c r="G8" s="57"/>
      <c r="H8" s="57"/>
      <c r="I8" s="30"/>
    </row>
    <row r="9" spans="1:9" ht="27" customHeight="1" x14ac:dyDescent="0.15">
      <c r="A9" s="77" t="s">
        <v>34</v>
      </c>
      <c r="B9" s="78"/>
      <c r="C9" s="78"/>
      <c r="D9" s="78"/>
      <c r="E9" s="57">
        <f>E4/25</f>
        <v>1280</v>
      </c>
      <c r="F9" s="57"/>
      <c r="G9" s="57">
        <f>G4/25</f>
        <v>640</v>
      </c>
      <c r="H9" s="57"/>
      <c r="I9" s="30"/>
    </row>
    <row r="10" spans="1:9" ht="14.1" customHeight="1" x14ac:dyDescent="0.15">
      <c r="A10" s="77" t="s">
        <v>36</v>
      </c>
      <c r="B10" s="78"/>
      <c r="C10" s="78"/>
      <c r="D10" s="78"/>
      <c r="E10" s="57"/>
      <c r="F10" s="57"/>
      <c r="G10" s="57"/>
      <c r="H10" s="57"/>
      <c r="I10" s="30"/>
    </row>
    <row r="11" spans="1:9" ht="27" customHeight="1" x14ac:dyDescent="0.15">
      <c r="A11" s="77" t="s">
        <v>37</v>
      </c>
      <c r="B11" s="78"/>
      <c r="C11" s="78"/>
      <c r="D11" s="78"/>
      <c r="E11" s="57"/>
      <c r="F11" s="57"/>
      <c r="G11" s="57"/>
      <c r="H11" s="57"/>
      <c r="I11" s="30"/>
    </row>
    <row r="12" spans="1:9" ht="27" customHeight="1" x14ac:dyDescent="0.15">
      <c r="A12" s="77" t="s">
        <v>38</v>
      </c>
      <c r="B12" s="78"/>
      <c r="C12" s="78"/>
      <c r="D12" s="78"/>
      <c r="E12" s="57"/>
      <c r="F12" s="57"/>
      <c r="G12" s="57"/>
      <c r="H12" s="57"/>
      <c r="I12" s="30"/>
    </row>
    <row r="13" spans="1:9" ht="27" customHeight="1" x14ac:dyDescent="0.15">
      <c r="A13" s="79" t="s">
        <v>49</v>
      </c>
      <c r="B13" s="80"/>
      <c r="C13" s="80"/>
      <c r="D13" s="80"/>
      <c r="E13" s="57">
        <f>E4/16.5453322</f>
        <v>1934.0802356328632</v>
      </c>
      <c r="F13" s="57"/>
      <c r="G13" s="57">
        <f>G4/16.5453322</f>
        <v>967.04011781643158</v>
      </c>
      <c r="H13" s="57"/>
      <c r="I13" s="30"/>
    </row>
    <row r="14" spans="1:9" ht="27" customHeight="1" x14ac:dyDescent="0.15">
      <c r="A14" s="79" t="s">
        <v>50</v>
      </c>
      <c r="B14" s="80"/>
      <c r="C14" s="80"/>
      <c r="D14" s="80"/>
      <c r="E14" s="58">
        <f>E13/1300</f>
        <v>1.4877540274098948</v>
      </c>
      <c r="F14" s="58"/>
      <c r="G14" s="69">
        <f>G13/1300</f>
        <v>0.74387701370494741</v>
      </c>
      <c r="H14" s="69"/>
      <c r="I14" s="31"/>
    </row>
    <row r="15" spans="1:9" ht="27" customHeight="1" x14ac:dyDescent="0.15">
      <c r="A15" s="79" t="s">
        <v>47</v>
      </c>
      <c r="B15" s="80"/>
      <c r="C15" s="80"/>
      <c r="D15" s="80"/>
      <c r="E15" s="57">
        <f>E13+1000</f>
        <v>2934.0802356328632</v>
      </c>
      <c r="F15" s="57"/>
      <c r="G15" s="57">
        <f>G13+1000</f>
        <v>1967.0401178164316</v>
      </c>
      <c r="H15" s="57"/>
      <c r="I15" s="30"/>
    </row>
    <row r="16" spans="1:9" ht="27" customHeight="1" x14ac:dyDescent="0.15">
      <c r="A16" s="77" t="s">
        <v>48</v>
      </c>
      <c r="B16" s="78"/>
      <c r="C16" s="78"/>
      <c r="D16" s="78"/>
      <c r="E16" s="58">
        <f>E15/800</f>
        <v>3.6676002945410788</v>
      </c>
      <c r="F16" s="58"/>
      <c r="G16" s="58">
        <f>G15/800</f>
        <v>2.4588001472705394</v>
      </c>
      <c r="H16" s="58"/>
      <c r="I16" s="30"/>
    </row>
    <row r="17" spans="1:29" ht="14.1" customHeight="1" x14ac:dyDescent="0.15">
      <c r="A17" s="77" t="s">
        <v>39</v>
      </c>
      <c r="B17" s="78"/>
      <c r="C17" s="78"/>
      <c r="D17" s="78"/>
      <c r="E17" s="58">
        <f>E15/1000</f>
        <v>2.9340802356328632</v>
      </c>
      <c r="F17" s="58"/>
      <c r="G17" s="58">
        <f>G15/1000</f>
        <v>1.9670401178164316</v>
      </c>
      <c r="H17" s="58"/>
      <c r="I17" s="30"/>
    </row>
    <row r="18" spans="1:29" ht="14.1" customHeight="1" x14ac:dyDescent="0.15">
      <c r="A18" s="77" t="s">
        <v>40</v>
      </c>
      <c r="B18" s="78"/>
      <c r="C18" s="78"/>
      <c r="D18" s="78"/>
      <c r="E18" s="58">
        <f>E15/1200</f>
        <v>2.4450668630273857</v>
      </c>
      <c r="F18" s="58"/>
      <c r="G18" s="58">
        <f>G15/1200</f>
        <v>1.6392000981803596</v>
      </c>
      <c r="H18" s="58"/>
      <c r="I18" s="30"/>
    </row>
    <row r="19" spans="1:29" ht="14.1" customHeight="1" x14ac:dyDescent="0.15">
      <c r="A19" s="81" t="s">
        <v>41</v>
      </c>
      <c r="B19" s="82"/>
      <c r="C19" s="82"/>
      <c r="D19" s="82"/>
      <c r="E19" s="68">
        <f>E15/1300</f>
        <v>2.2569847966406638</v>
      </c>
      <c r="F19" s="68"/>
      <c r="G19" s="68">
        <f>G15/1300</f>
        <v>1.5131077829357167</v>
      </c>
      <c r="H19" s="68"/>
      <c r="I19" s="32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</row>
    <row r="20" spans="1:29" ht="14.1" customHeight="1" x14ac:dyDescent="0.15">
      <c r="A20" s="77" t="s">
        <v>42</v>
      </c>
      <c r="B20" s="78"/>
      <c r="C20" s="78"/>
      <c r="D20" s="78"/>
      <c r="E20" s="58">
        <f>E15/1400</f>
        <v>2.0957715968806165</v>
      </c>
      <c r="F20" s="58"/>
      <c r="G20" s="58">
        <f>G15/1400</f>
        <v>1.4050286555831655</v>
      </c>
      <c r="H20" s="58"/>
      <c r="I20" s="30"/>
    </row>
    <row r="21" spans="1:29" ht="14.1" customHeight="1" x14ac:dyDescent="0.15">
      <c r="A21" s="77" t="s">
        <v>43</v>
      </c>
      <c r="B21" s="78"/>
      <c r="C21" s="78"/>
      <c r="D21" s="78"/>
      <c r="E21" s="58">
        <f>E15/1600</f>
        <v>1.8338001472705394</v>
      </c>
      <c r="F21" s="58"/>
      <c r="G21" s="58">
        <f>G15/1600</f>
        <v>1.2294000736352697</v>
      </c>
      <c r="H21" s="58"/>
      <c r="I21" s="30"/>
    </row>
    <row r="22" spans="1:29" ht="14.1" customHeight="1" x14ac:dyDescent="0.15">
      <c r="A22" s="77" t="s">
        <v>44</v>
      </c>
      <c r="B22" s="78"/>
      <c r="C22" s="78"/>
      <c r="D22" s="78"/>
      <c r="E22" s="58">
        <f>E15/1800</f>
        <v>1.6300445753515906</v>
      </c>
      <c r="F22" s="58"/>
      <c r="G22" s="58">
        <f>G15/1800</f>
        <v>1.092800065453573</v>
      </c>
      <c r="H22" s="58"/>
      <c r="I22" s="30"/>
    </row>
    <row r="23" spans="1:29" x14ac:dyDescent="0.15">
      <c r="A23" s="77" t="s">
        <v>45</v>
      </c>
      <c r="B23" s="78"/>
      <c r="C23" s="78"/>
      <c r="D23" s="78"/>
      <c r="E23" s="58">
        <f>E15/2000</f>
        <v>1.4670401178164316</v>
      </c>
      <c r="F23" s="58"/>
      <c r="G23" s="58">
        <f>G15/2000</f>
        <v>0.98352005890821581</v>
      </c>
      <c r="H23" s="58"/>
      <c r="I23" s="30"/>
    </row>
    <row r="24" spans="1:29" x14ac:dyDescent="0.15">
      <c r="A24" s="62" t="s">
        <v>55</v>
      </c>
      <c r="B24" s="63"/>
      <c r="C24" s="63"/>
      <c r="D24" s="63"/>
      <c r="E24" s="63"/>
      <c r="F24" s="63"/>
      <c r="G24" s="63"/>
      <c r="H24" s="63"/>
      <c r="I24" s="64"/>
    </row>
    <row r="25" spans="1:29" x14ac:dyDescent="0.15">
      <c r="A25" s="65"/>
      <c r="B25" s="66"/>
      <c r="C25" s="66"/>
      <c r="D25" s="66"/>
      <c r="E25" s="66"/>
      <c r="F25" s="66"/>
      <c r="G25" s="66"/>
      <c r="H25" s="66"/>
      <c r="I25" s="67"/>
    </row>
    <row r="26" spans="1:29" ht="14.25" customHeight="1" x14ac:dyDescent="0.15">
      <c r="A26" s="59" t="s">
        <v>25</v>
      </c>
      <c r="B26" s="60"/>
      <c r="C26" s="60"/>
      <c r="D26" s="60"/>
      <c r="E26" s="60"/>
      <c r="F26" s="60"/>
      <c r="G26" s="60"/>
      <c r="H26" s="60"/>
      <c r="I26" s="61"/>
    </row>
    <row r="27" spans="1:29" ht="15" thickBot="1" x14ac:dyDescent="0.2">
      <c r="A27" s="33"/>
      <c r="B27" s="34"/>
      <c r="C27" s="34"/>
      <c r="D27" s="34"/>
      <c r="E27" s="34"/>
      <c r="F27" s="34"/>
      <c r="G27" s="34"/>
      <c r="H27" s="34"/>
      <c r="I27" s="35"/>
    </row>
    <row r="28" spans="1:29" ht="15" thickTop="1" x14ac:dyDescent="0.15"/>
  </sheetData>
  <sheetProtection password="83EE" sheet="1" formatCells="0" formatColumns="0" formatRows="0" insertColumns="0" insertRows="0" insertHyperlinks="0" deleteColumns="0" deleteRows="0" sort="0" autoFilter="0" pivotTables="0"/>
  <mergeCells count="67">
    <mergeCell ref="A19:D19"/>
    <mergeCell ref="A20:D20"/>
    <mergeCell ref="A21:D21"/>
    <mergeCell ref="A22:D22"/>
    <mergeCell ref="A23:D23"/>
    <mergeCell ref="A5:D5"/>
    <mergeCell ref="A6:D6"/>
    <mergeCell ref="A18:D18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:I1"/>
    <mergeCell ref="A2:I2"/>
    <mergeCell ref="A3:D3"/>
    <mergeCell ref="A4:D4"/>
    <mergeCell ref="E3:F3"/>
    <mergeCell ref="E4:F4"/>
    <mergeCell ref="E9:F9"/>
    <mergeCell ref="G4:H4"/>
    <mergeCell ref="G3:H3"/>
    <mergeCell ref="G5:H5"/>
    <mergeCell ref="G6:H6"/>
    <mergeCell ref="G7:H7"/>
    <mergeCell ref="G8:H8"/>
    <mergeCell ref="G9:H9"/>
    <mergeCell ref="E5:F5"/>
    <mergeCell ref="E6:F6"/>
    <mergeCell ref="E7:F7"/>
    <mergeCell ref="E8:F8"/>
    <mergeCell ref="G14:H14"/>
    <mergeCell ref="G15:H15"/>
    <mergeCell ref="G16:H16"/>
    <mergeCell ref="G17:H17"/>
    <mergeCell ref="G10:H10"/>
    <mergeCell ref="G11:H11"/>
    <mergeCell ref="G12:H12"/>
    <mergeCell ref="G13:H13"/>
    <mergeCell ref="E21:F21"/>
    <mergeCell ref="G18:H18"/>
    <mergeCell ref="G19:H19"/>
    <mergeCell ref="G20:H20"/>
    <mergeCell ref="G21:H21"/>
    <mergeCell ref="E18:F18"/>
    <mergeCell ref="E10:F10"/>
    <mergeCell ref="G23:H23"/>
    <mergeCell ref="A26:I26"/>
    <mergeCell ref="A24:I25"/>
    <mergeCell ref="E22:F22"/>
    <mergeCell ref="E23:F23"/>
    <mergeCell ref="E12:F12"/>
    <mergeCell ref="E11:F11"/>
    <mergeCell ref="G22:H22"/>
    <mergeCell ref="E19:F19"/>
    <mergeCell ref="E13:F13"/>
    <mergeCell ref="E14:F14"/>
    <mergeCell ref="E15:F15"/>
    <mergeCell ref="E16:F16"/>
    <mergeCell ref="E17:F17"/>
    <mergeCell ref="E20:F20"/>
  </mergeCells>
  <phoneticPr fontId="1" type="noConversion"/>
  <pageMargins left="0.74803149606299213" right="0.74803149606299213" top="0.98425196850393704" bottom="0.98425196850393704" header="0.51181102362204722" footer="0.51181102362204722"/>
  <pageSetup paperSize="9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建筑并网</vt:lpstr>
      <vt:lpstr>开阔地并网</vt:lpstr>
      <vt:lpstr>上网电价</vt:lpstr>
    </vt:vector>
  </TitlesOfParts>
  <Company>WWW.YlmF.CoM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solar</dc:creator>
  <cp:lastModifiedBy>坤FL</cp:lastModifiedBy>
  <cp:lastPrinted>2009-07-29T04:20:19Z</cp:lastPrinted>
  <dcterms:created xsi:type="dcterms:W3CDTF">2009-03-12T03:15:54Z</dcterms:created>
  <dcterms:modified xsi:type="dcterms:W3CDTF">2016-03-04T08:57:43Z</dcterms:modified>
</cp:coreProperties>
</file>